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date1904="1" autoCompressPictures="0"/>
  <bookViews>
    <workbookView xWindow="8220" yWindow="200" windowWidth="21300" windowHeight="18220"/>
  </bookViews>
  <sheets>
    <sheet name="Prelude Kickstarter - Prelude t" sheetId="1" r:id="rId1"/>
    <sheet name="Axanar Kickstarter" sheetId="2" r:id="rId2"/>
    <sheet name="Axanar Indiegogo" sheetId="3" r:id="rId3"/>
    <sheet name="Summary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4" l="1"/>
  <c r="E12" i="4"/>
  <c r="E14" i="4"/>
  <c r="E10" i="4"/>
  <c r="C37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3" i="3"/>
  <c r="E33" i="3"/>
  <c r="B31" i="3"/>
  <c r="B33" i="3"/>
  <c r="D33" i="3"/>
  <c r="E31" i="3"/>
  <c r="D31" i="3"/>
  <c r="E23" i="3"/>
  <c r="E24" i="3"/>
  <c r="E25" i="3"/>
  <c r="E26" i="3"/>
  <c r="E27" i="3"/>
  <c r="E28" i="3"/>
  <c r="E29" i="3"/>
  <c r="E30" i="3"/>
  <c r="G30" i="3"/>
  <c r="F30" i="3"/>
  <c r="E13" i="3"/>
  <c r="E14" i="3"/>
  <c r="E15" i="3"/>
  <c r="E16" i="3"/>
  <c r="E17" i="3"/>
  <c r="E18" i="3"/>
  <c r="E19" i="3"/>
  <c r="E20" i="3"/>
  <c r="E21" i="3"/>
  <c r="E22" i="3"/>
  <c r="G22" i="3"/>
  <c r="F22" i="3"/>
  <c r="I15" i="3"/>
  <c r="J15" i="3"/>
  <c r="H15" i="3"/>
  <c r="E2" i="3"/>
  <c r="E3" i="3"/>
  <c r="E4" i="3"/>
  <c r="E5" i="3"/>
  <c r="E6" i="3"/>
  <c r="E7" i="3"/>
  <c r="E8" i="3"/>
  <c r="E9" i="3"/>
  <c r="E10" i="3"/>
  <c r="E11" i="3"/>
  <c r="E12" i="3"/>
  <c r="G12" i="3"/>
  <c r="F12" i="3"/>
  <c r="J11" i="3"/>
  <c r="I11" i="3"/>
  <c r="J10" i="3"/>
  <c r="I10" i="3"/>
  <c r="J9" i="3"/>
  <c r="I9" i="3"/>
  <c r="G28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7" i="2"/>
  <c r="E27" i="2"/>
  <c r="B25" i="2"/>
  <c r="B27" i="2"/>
  <c r="D27" i="2"/>
  <c r="E25" i="2"/>
  <c r="D25" i="2"/>
  <c r="G24" i="2"/>
  <c r="E19" i="2"/>
  <c r="E20" i="2"/>
  <c r="E21" i="2"/>
  <c r="E22" i="2"/>
  <c r="E23" i="2"/>
  <c r="E24" i="2"/>
  <c r="F24" i="2"/>
  <c r="G18" i="2"/>
  <c r="E11" i="2"/>
  <c r="E12" i="2"/>
  <c r="E13" i="2"/>
  <c r="E14" i="2"/>
  <c r="E15" i="2"/>
  <c r="E16" i="2"/>
  <c r="E17" i="2"/>
  <c r="E18" i="2"/>
  <c r="F18" i="2"/>
  <c r="J12" i="2"/>
  <c r="I12" i="2"/>
  <c r="J11" i="2"/>
  <c r="I11" i="2"/>
  <c r="E2" i="2"/>
  <c r="E3" i="2"/>
  <c r="E4" i="2"/>
  <c r="E5" i="2"/>
  <c r="E6" i="2"/>
  <c r="E7" i="2"/>
  <c r="E8" i="2"/>
  <c r="E9" i="2"/>
  <c r="E10" i="2"/>
  <c r="F10" i="2"/>
  <c r="J10" i="2"/>
  <c r="I10" i="2"/>
  <c r="G10" i="2"/>
  <c r="C3" i="1"/>
  <c r="C4" i="1"/>
  <c r="C5" i="1"/>
  <c r="C6" i="1"/>
  <c r="C7" i="1"/>
  <c r="C8" i="1"/>
  <c r="C9" i="1"/>
  <c r="C10" i="1"/>
  <c r="C11" i="1"/>
  <c r="C12" i="1"/>
  <c r="C13" i="1"/>
  <c r="C15" i="1"/>
  <c r="E15" i="1"/>
  <c r="B13" i="1"/>
  <c r="B15" i="1"/>
  <c r="E13" i="1"/>
  <c r="G12" i="1"/>
  <c r="E10" i="1"/>
  <c r="E11" i="1"/>
  <c r="E12" i="1"/>
  <c r="F12" i="1"/>
  <c r="G9" i="1"/>
  <c r="E3" i="1"/>
  <c r="E4" i="1"/>
  <c r="E5" i="1"/>
  <c r="E6" i="1"/>
  <c r="E7" i="1"/>
  <c r="E8" i="1"/>
  <c r="E9" i="1"/>
  <c r="F9" i="1"/>
  <c r="J6" i="1"/>
  <c r="I6" i="1"/>
  <c r="J5" i="1"/>
  <c r="I5" i="1"/>
</calcChain>
</file>

<file path=xl/sharedStrings.xml><?xml version="1.0" encoding="utf-8"?>
<sst xmlns="http://schemas.openxmlformats.org/spreadsheetml/2006/main" count="177" uniqueCount="129">
  <si>
    <t>Prelude to Axanar Kickstarter March 2014</t>
  </si>
  <si>
    <t>Donor Level</t>
  </si>
  <si>
    <t>No. of Backers</t>
  </si>
  <si>
    <t>Sub totals</t>
  </si>
  <si>
    <t>Perk</t>
  </si>
  <si>
    <t>Percent of Total</t>
  </si>
  <si>
    <t>Dollar Groupings</t>
  </si>
  <si>
    <t>Donor Groupings</t>
  </si>
  <si>
    <t>$10</t>
  </si>
  <si>
    <t>Backers page, poster, donor site</t>
  </si>
  <si>
    <t>$15</t>
  </si>
  <si>
    <t>Prelude download</t>
  </si>
  <si>
    <t>Percent of $ Raised</t>
  </si>
  <si>
    <t>$20</t>
  </si>
  <si>
    <t>Illustrated script</t>
  </si>
  <si>
    <t>&lt; $100</t>
  </si>
  <si>
    <t>$25</t>
  </si>
  <si>
    <t>Ares patch</t>
  </si>
  <si>
    <t>$100-400</t>
  </si>
  <si>
    <t>$35</t>
  </si>
  <si>
    <t>Soundtrack CD</t>
  </si>
  <si>
    <t>$50</t>
  </si>
  <si>
    <t>DVD or Blu-Ray +$10</t>
  </si>
  <si>
    <t>$75</t>
  </si>
  <si>
    <t>Ltd Ed Axanar poster</t>
  </si>
  <si>
    <t>$100</t>
  </si>
  <si>
    <t>Ares T-shirt</t>
  </si>
  <si>
    <t>$300</t>
  </si>
  <si>
    <t>Starfleet tunic</t>
  </si>
  <si>
    <t>$400</t>
  </si>
  <si>
    <t>All rewards + tunic</t>
  </si>
  <si>
    <t>Total Backers</t>
  </si>
  <si>
    <t>Kickstarter Totals*</t>
  </si>
  <si>
    <t>Difference</t>
  </si>
  <si>
    <t>* Some donors don't ask for perks.</t>
  </si>
  <si>
    <t>Backers page</t>
  </si>
  <si>
    <t>Script in PDF</t>
  </si>
  <si>
    <t>Illustrated script/PDF</t>
  </si>
  <si>
    <t>Download Axanar</t>
  </si>
  <si>
    <t>Prelude premiere program</t>
  </si>
  <si>
    <t>Starfleet First Fleet Patch</t>
  </si>
  <si>
    <t>Ares challenge coin</t>
  </si>
  <si>
    <t>$65</t>
  </si>
  <si>
    <t>Axanar DVD</t>
  </si>
  <si>
    <t>Axanar Blu-ray</t>
  </si>
  <si>
    <t>Under $100</t>
  </si>
  <si>
    <t>Signed ltd. ed. cast photo</t>
  </si>
  <si>
    <t>$100-500</t>
  </si>
  <si>
    <t>$125</t>
  </si>
  <si>
    <t>Ltd. ed. black Ares T-shirt</t>
  </si>
  <si>
    <t>More than $2,000</t>
  </si>
  <si>
    <t>$200</t>
  </si>
  <si>
    <t>Signed, bound script/Gerrold</t>
  </si>
  <si>
    <t>$250</t>
  </si>
  <si>
    <t>Name onscreen casualty list</t>
  </si>
  <si>
    <t>$350</t>
  </si>
  <si>
    <t>Combined $100 &amp; $200 lvls.</t>
  </si>
  <si>
    <t>Ares uniform tunic</t>
  </si>
  <si>
    <t>$500</t>
  </si>
  <si>
    <t>Cast photo signed by all cast</t>
  </si>
  <si>
    <t>$2,000</t>
  </si>
  <si>
    <t>Set visit &amp; cast/crew meal</t>
  </si>
  <si>
    <t>$2,500</t>
  </si>
  <si>
    <t>On set prod. asst.</t>
  </si>
  <si>
    <t>$5,000</t>
  </si>
  <si>
    <t>Name onscreen Starfleet ship</t>
  </si>
  <si>
    <t>Featured extra onscreen</t>
  </si>
  <si>
    <t>Extra at Starfleet HQ</t>
  </si>
  <si>
    <t>$10,000</t>
  </si>
  <si>
    <t>Work as producer on set</t>
  </si>
  <si>
    <t>Total Backers*</t>
  </si>
  <si>
    <t>% donors, % dollars</t>
  </si>
  <si>
    <t>Kickstarter Totals</t>
  </si>
  <si>
    <t>* Not all backers choose to accept perks</t>
  </si>
  <si>
    <t>Dollars Groupings</t>
  </si>
  <si>
    <t>Backers pg, donors store</t>
  </si>
  <si>
    <t>Prelude &amp; Axa scripts</t>
  </si>
  <si>
    <t>Axanar illustrated script</t>
  </si>
  <si>
    <t>Axanar download</t>
  </si>
  <si>
    <t>Digital Bits Special</t>
  </si>
  <si>
    <t>Fourth Fleet patch</t>
  </si>
  <si>
    <t>Ajax/Hercules patches</t>
  </si>
  <si>
    <t>Axanar soundtrack</t>
  </si>
  <si>
    <t>1st Day patch, signed</t>
  </si>
  <si>
    <t>Under $1,000</t>
  </si>
  <si>
    <t>More than $1,000</t>
  </si>
  <si>
    <t>Signed crew badge</t>
  </si>
  <si>
    <t>Cast signed photo</t>
  </si>
  <si>
    <t>Donations &gt;$200</t>
  </si>
  <si>
    <t>Amt. Raised</t>
  </si>
  <si>
    <t>Ultimate patch collection</t>
  </si>
  <si>
    <t>Axanar T-shirt</t>
  </si>
  <si>
    <t>Axanar deluxe Blu-ray</t>
  </si>
  <si>
    <t>Bound, signed script</t>
  </si>
  <si>
    <t>Actor voicemail greeting</t>
  </si>
  <si>
    <t>Starfleet cadet jumpsuit</t>
  </si>
  <si>
    <t>All cast signed photo</t>
  </si>
  <si>
    <t xml:space="preserve">Lunch, Kharn &amp; Garth </t>
  </si>
  <si>
    <t>Ares tunic</t>
  </si>
  <si>
    <t>1st Day clapper</t>
  </si>
  <si>
    <t>Ares dedication plaque</t>
  </si>
  <si>
    <t>Set visit, meal w/cast</t>
  </si>
  <si>
    <t>Prod. Asst. for 1 week</t>
  </si>
  <si>
    <t>Ultimate collectors pack</t>
  </si>
  <si>
    <t>Extra in Axanar</t>
  </si>
  <si>
    <t>Assoc Producer upgrade</t>
  </si>
  <si>
    <t>Associate Producer</t>
  </si>
  <si>
    <t>Indiegogo Totals</t>
  </si>
  <si>
    <t>* Indiegogo grand totals include donors who chose no perks.</t>
  </si>
  <si>
    <t>To Film Axanar</t>
  </si>
  <si>
    <t>Amount</t>
  </si>
  <si>
    <t>Raised on Indiegogo</t>
  </si>
  <si>
    <t>Unraised</t>
  </si>
  <si>
    <t>Campaign</t>
  </si>
  <si>
    <t>Backers</t>
  </si>
  <si>
    <t>Amounts Raised</t>
  </si>
  <si>
    <t>Prelude Kickstarter</t>
  </si>
  <si>
    <t>March 2014</t>
  </si>
  <si>
    <t>Goal $10,000</t>
  </si>
  <si>
    <t>Axanar Kickstarter</t>
  </si>
  <si>
    <t>July-August 2014</t>
  </si>
  <si>
    <t>Goal $100,000</t>
  </si>
  <si>
    <t>Axanar Indiegogo</t>
  </si>
  <si>
    <t>Total Donors*</t>
  </si>
  <si>
    <t>2015</t>
  </si>
  <si>
    <t>Goal $1.32 million</t>
  </si>
  <si>
    <t>Total Raised</t>
  </si>
  <si>
    <t>Left to Raise</t>
  </si>
  <si>
    <t>Budget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</si>
</sst>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* #,##0_-;_-&quot;$&quot;* \(#,##0\)_-;_-&quot;$&quot;* &quot;-&quot;??;_-@_-"/>
    <numFmt numFmtId="165" formatCode="0.0%"/>
    <numFmt numFmtId="166" formatCode="&quot;$&quot;#,##0"/>
    <numFmt numFmtId="167" formatCode="&quot;$&quot;0"/>
    <numFmt numFmtId="168" formatCode="#,##0.0%"/>
    <numFmt numFmtId="169" formatCode="&quot;$&quot;#,##0.00"/>
    <numFmt numFmtId="172" formatCode="#,##0%"/>
  </numFmts>
  <fonts count="4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i/>
      <sz val="10"/>
      <color indexed="8"/>
      <name val="Helvetica"/>
    </font>
  </fonts>
  <fills count="11">
    <fill>
      <patternFill patternType="none"/>
    </fill>
    <fill>
      <patternFill patternType="gray125"/>
    </fill>
    <fill>
      <patternFill patternType="solid">
        <fgColor indexed="23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  <fill>
      <patternFill patternType="solid">
        <fgColor indexed="33"/>
        <bgColor auto="1"/>
      </patternFill>
    </fill>
    <fill>
      <patternFill patternType="solid">
        <fgColor indexed="34"/>
        <bgColor auto="1"/>
      </patternFill>
    </fill>
  </fills>
  <borders count="1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5"/>
      </bottom>
      <diagonal/>
    </border>
    <border>
      <left style="thin">
        <color indexed="24"/>
      </left>
      <right style="thin">
        <color indexed="25"/>
      </right>
      <top style="thin">
        <color indexed="25"/>
      </top>
      <bottom style="thin">
        <color indexed="24"/>
      </bottom>
      <diagonal/>
    </border>
    <border>
      <left style="thin">
        <color indexed="25"/>
      </left>
      <right style="thin">
        <color indexed="24"/>
      </right>
      <top style="thin">
        <color indexed="25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5"/>
      </top>
      <bottom style="thin">
        <color indexed="24"/>
      </bottom>
      <diagonal/>
    </border>
    <border>
      <left style="thin">
        <color indexed="24"/>
      </left>
      <right style="thin">
        <color indexed="25"/>
      </right>
      <top style="thin">
        <color indexed="24"/>
      </top>
      <bottom style="thin">
        <color indexed="24"/>
      </bottom>
      <diagonal/>
    </border>
    <border>
      <left style="thin">
        <color indexed="25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5"/>
      </right>
      <top style="thin">
        <color indexed="24"/>
      </top>
      <bottom style="medium">
        <color indexed="29"/>
      </bottom>
      <diagonal/>
    </border>
    <border>
      <left style="thin">
        <color indexed="25"/>
      </left>
      <right style="thin">
        <color indexed="24"/>
      </right>
      <top style="thin">
        <color indexed="24"/>
      </top>
      <bottom style="medium">
        <color indexed="29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medium">
        <color indexed="29"/>
      </bottom>
      <diagonal/>
    </border>
    <border>
      <left style="thin">
        <color indexed="24"/>
      </left>
      <right style="thin">
        <color indexed="25"/>
      </right>
      <top style="medium">
        <color indexed="29"/>
      </top>
      <bottom style="thin">
        <color indexed="24"/>
      </bottom>
      <diagonal/>
    </border>
    <border>
      <left style="thin">
        <color indexed="25"/>
      </left>
      <right style="thin">
        <color indexed="24"/>
      </right>
      <top style="medium">
        <color indexed="29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medium">
        <color indexed="29"/>
      </top>
      <bottom style="thin">
        <color indexed="2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164" fontId="0" fillId="0" borderId="4" xfId="0" applyNumberFormat="1" applyFont="1" applyBorder="1" applyAlignment="1">
      <alignment vertical="top" wrapText="1"/>
    </xf>
    <xf numFmtId="49" fontId="0" fillId="0" borderId="4" xfId="0" applyNumberFormat="1" applyFont="1" applyBorder="1" applyAlignment="1">
      <alignment vertical="top" wrapText="1"/>
    </xf>
    <xf numFmtId="165" fontId="0" fillId="4" borderId="4" xfId="0" applyNumberFormat="1" applyFont="1" applyFill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65" fontId="0" fillId="0" borderId="4" xfId="0" applyNumberFormat="1" applyFont="1" applyBorder="1" applyAlignment="1">
      <alignment vertical="top" wrapText="1"/>
    </xf>
    <xf numFmtId="49" fontId="2" fillId="3" borderId="5" xfId="0" applyNumberFormat="1" applyFont="1" applyFill="1" applyBorder="1" applyAlignment="1">
      <alignment vertical="top" wrapText="1"/>
    </xf>
    <xf numFmtId="0" fontId="0" fillId="0" borderId="6" xfId="0" applyNumberFormat="1" applyFont="1" applyBorder="1" applyAlignment="1">
      <alignment vertical="top" wrapText="1"/>
    </xf>
    <xf numFmtId="164" fontId="0" fillId="0" borderId="7" xfId="0" applyNumberFormat="1" applyFont="1" applyBorder="1" applyAlignment="1">
      <alignment vertical="top" wrapText="1"/>
    </xf>
    <xf numFmtId="49" fontId="0" fillId="0" borderId="7" xfId="0" applyNumberFormat="1" applyFont="1" applyBorder="1" applyAlignment="1">
      <alignment vertical="top" wrapText="1"/>
    </xf>
    <xf numFmtId="165" fontId="0" fillId="4" borderId="7" xfId="0" applyNumberFormat="1" applyFont="1" applyFill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165" fontId="0" fillId="0" borderId="7" xfId="0" applyNumberFormat="1" applyFont="1" applyBorder="1" applyAlignment="1">
      <alignment vertical="top" wrapText="1"/>
    </xf>
    <xf numFmtId="3" fontId="0" fillId="0" borderId="7" xfId="0" applyNumberFormat="1" applyFont="1" applyBorder="1" applyAlignment="1">
      <alignment vertical="top" wrapText="1"/>
    </xf>
    <xf numFmtId="165" fontId="0" fillId="5" borderId="7" xfId="0" applyNumberFormat="1" applyFont="1" applyFill="1" applyBorder="1" applyAlignment="1">
      <alignment vertical="top" wrapText="1"/>
    </xf>
    <xf numFmtId="49" fontId="2" fillId="3" borderId="8" xfId="0" applyNumberFormat="1" applyFont="1" applyFill="1" applyBorder="1" applyAlignment="1">
      <alignment vertical="top" wrapText="1"/>
    </xf>
    <xf numFmtId="0" fontId="0" fillId="0" borderId="9" xfId="0" applyNumberFormat="1" applyFont="1" applyBorder="1" applyAlignment="1">
      <alignment vertical="top" wrapText="1"/>
    </xf>
    <xf numFmtId="164" fontId="0" fillId="0" borderId="10" xfId="0" applyNumberFormat="1" applyFont="1" applyBorder="1" applyAlignment="1">
      <alignment vertical="top" wrapText="1"/>
    </xf>
    <xf numFmtId="49" fontId="0" fillId="0" borderId="10" xfId="0" applyNumberFormat="1" applyFont="1" applyBorder="1" applyAlignment="1">
      <alignment vertical="top" wrapText="1"/>
    </xf>
    <xf numFmtId="165" fontId="0" fillId="5" borderId="10" xfId="0" applyNumberFormat="1" applyFont="1" applyFill="1" applyBorder="1" applyAlignment="1">
      <alignment vertical="top" wrapText="1"/>
    </xf>
    <xf numFmtId="165" fontId="0" fillId="0" borderId="10" xfId="0" applyNumberFormat="1" applyFont="1" applyBorder="1" applyAlignment="1">
      <alignment vertical="top" wrapText="1"/>
    </xf>
    <xf numFmtId="49" fontId="2" fillId="3" borderId="11" xfId="0" applyNumberFormat="1" applyFont="1" applyFill="1" applyBorder="1" applyAlignment="1">
      <alignment vertical="top" wrapText="1"/>
    </xf>
    <xf numFmtId="0" fontId="0" fillId="0" borderId="12" xfId="0" applyNumberFormat="1" applyFont="1" applyBorder="1" applyAlignment="1">
      <alignment vertical="top" wrapText="1"/>
    </xf>
    <xf numFmtId="164" fontId="0" fillId="0" borderId="13" xfId="0" applyNumberFormat="1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165" fontId="0" fillId="0" borderId="13" xfId="0" applyNumberFormat="1" applyFont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49" fontId="0" fillId="0" borderId="6" xfId="0" applyNumberFormat="1" applyFont="1" applyBorder="1" applyAlignment="1">
      <alignment vertical="top"/>
    </xf>
    <xf numFmtId="0" fontId="0" fillId="0" borderId="6" xfId="0" applyFont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3" fontId="0" fillId="0" borderId="3" xfId="0" applyNumberFormat="1" applyFont="1" applyBorder="1" applyAlignment="1">
      <alignment vertical="top" wrapText="1"/>
    </xf>
    <xf numFmtId="166" fontId="0" fillId="0" borderId="4" xfId="0" applyNumberFormat="1" applyFont="1" applyBorder="1" applyAlignment="1">
      <alignment vertical="top" wrapText="1"/>
    </xf>
    <xf numFmtId="165" fontId="0" fillId="6" borderId="4" xfId="0" applyNumberFormat="1" applyFont="1" applyFill="1" applyBorder="1" applyAlignment="1">
      <alignment vertical="top" wrapText="1"/>
    </xf>
    <xf numFmtId="3" fontId="0" fillId="0" borderId="6" xfId="0" applyNumberFormat="1" applyFont="1" applyBorder="1" applyAlignment="1">
      <alignment vertical="top" wrapText="1"/>
    </xf>
    <xf numFmtId="166" fontId="0" fillId="0" borderId="7" xfId="0" applyNumberFormat="1" applyFont="1" applyBorder="1" applyAlignment="1">
      <alignment vertical="top" wrapText="1"/>
    </xf>
    <xf numFmtId="165" fontId="0" fillId="6" borderId="7" xfId="0" applyNumberFormat="1" applyFont="1" applyFill="1" applyBorder="1" applyAlignment="1">
      <alignment vertical="top" wrapText="1"/>
    </xf>
    <xf numFmtId="167" fontId="2" fillId="3" borderId="5" xfId="0" applyNumberFormat="1" applyFont="1" applyFill="1" applyBorder="1" applyAlignment="1">
      <alignment horizontal="left" vertical="top" wrapText="1"/>
    </xf>
    <xf numFmtId="49" fontId="2" fillId="0" borderId="7" xfId="0" applyNumberFormat="1" applyFont="1" applyBorder="1" applyAlignment="1">
      <alignment vertical="top" wrapText="1"/>
    </xf>
    <xf numFmtId="49" fontId="2" fillId="0" borderId="7" xfId="0" applyNumberFormat="1" applyFont="1" applyBorder="1" applyAlignment="1">
      <alignment horizontal="right" vertical="top" wrapText="1"/>
    </xf>
    <xf numFmtId="165" fontId="0" fillId="7" borderId="7" xfId="0" applyNumberFormat="1" applyFont="1" applyFill="1" applyBorder="1" applyAlignment="1">
      <alignment vertical="top" wrapText="1"/>
    </xf>
    <xf numFmtId="165" fontId="0" fillId="8" borderId="7" xfId="0" applyNumberFormat="1" applyFont="1" applyFill="1" applyBorder="1" applyAlignment="1">
      <alignment vertical="top" wrapText="1"/>
    </xf>
    <xf numFmtId="3" fontId="0" fillId="0" borderId="9" xfId="0" applyNumberFormat="1" applyFont="1" applyBorder="1" applyAlignment="1">
      <alignment vertical="top" wrapText="1"/>
    </xf>
    <xf numFmtId="166" fontId="0" fillId="0" borderId="10" xfId="0" applyNumberFormat="1" applyFont="1" applyBorder="1" applyAlignment="1">
      <alignment vertical="top" wrapText="1"/>
    </xf>
    <xf numFmtId="165" fontId="0" fillId="8" borderId="10" xfId="0" applyNumberFormat="1" applyFont="1" applyFill="1" applyBorder="1" applyAlignment="1">
      <alignment vertical="top" wrapText="1"/>
    </xf>
    <xf numFmtId="3" fontId="0" fillId="0" borderId="12" xfId="0" applyNumberFormat="1" applyFont="1" applyBorder="1" applyAlignment="1">
      <alignment vertical="top" wrapText="1"/>
    </xf>
    <xf numFmtId="166" fontId="0" fillId="0" borderId="13" xfId="0" applyNumberFormat="1" applyFont="1" applyBorder="1" applyAlignment="1">
      <alignment vertical="top" wrapText="1"/>
    </xf>
    <xf numFmtId="168" fontId="0" fillId="0" borderId="13" xfId="0" applyNumberFormat="1" applyFont="1" applyBorder="1" applyAlignment="1">
      <alignment vertical="top" wrapText="1"/>
    </xf>
    <xf numFmtId="49" fontId="3" fillId="0" borderId="13" xfId="0" applyNumberFormat="1" applyFont="1" applyBorder="1" applyAlignment="1">
      <alignment vertical="top" wrapText="1"/>
    </xf>
    <xf numFmtId="168" fontId="0" fillId="0" borderId="7" xfId="0" applyNumberFormat="1" applyFont="1" applyBorder="1" applyAlignment="1">
      <alignment vertical="top" wrapText="1"/>
    </xf>
    <xf numFmtId="49" fontId="3" fillId="0" borderId="7" xfId="0" applyNumberFormat="1" applyFont="1" applyBorder="1" applyAlignment="1">
      <alignment vertical="top" wrapText="1"/>
    </xf>
    <xf numFmtId="169" fontId="0" fillId="0" borderId="7" xfId="0" applyNumberFormat="1" applyFont="1" applyBorder="1" applyAlignment="1">
      <alignment vertical="top" wrapText="1"/>
    </xf>
    <xf numFmtId="0" fontId="0" fillId="0" borderId="7" xfId="0" applyNumberFormat="1" applyFont="1" applyBorder="1" applyAlignment="1">
      <alignment vertical="top" wrapText="1"/>
    </xf>
    <xf numFmtId="49" fontId="0" fillId="0" borderId="6" xfId="0" applyNumberFormat="1" applyFont="1" applyBorder="1" applyAlignment="1">
      <alignment horizontal="left" vertical="top"/>
    </xf>
    <xf numFmtId="0" fontId="0" fillId="0" borderId="0" xfId="0" applyNumberFormat="1" applyFont="1" applyAlignment="1">
      <alignment vertical="top" wrapText="1"/>
    </xf>
    <xf numFmtId="166" fontId="2" fillId="3" borderId="2" xfId="0" applyNumberFormat="1" applyFont="1" applyFill="1" applyBorder="1" applyAlignment="1">
      <alignment vertical="top" wrapText="1"/>
    </xf>
    <xf numFmtId="165" fontId="0" fillId="9" borderId="4" xfId="0" applyNumberFormat="1" applyFont="1" applyFill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166" fontId="2" fillId="3" borderId="5" xfId="0" applyNumberFormat="1" applyFont="1" applyFill="1" applyBorder="1" applyAlignment="1">
      <alignment vertical="top" wrapText="1"/>
    </xf>
    <xf numFmtId="165" fontId="0" fillId="9" borderId="7" xfId="0" applyNumberFormat="1" applyFont="1" applyFill="1" applyBorder="1" applyAlignment="1">
      <alignment vertical="top" wrapText="1"/>
    </xf>
    <xf numFmtId="165" fontId="0" fillId="10" borderId="7" xfId="0" applyNumberFormat="1" applyFont="1" applyFill="1" applyBorder="1" applyAlignment="1">
      <alignment vertical="top" wrapText="1"/>
    </xf>
    <xf numFmtId="166" fontId="2" fillId="3" borderId="8" xfId="0" applyNumberFormat="1" applyFont="1" applyFill="1" applyBorder="1" applyAlignment="1">
      <alignment vertical="top" wrapText="1"/>
    </xf>
    <xf numFmtId="0" fontId="0" fillId="0" borderId="10" xfId="0" applyNumberFormat="1" applyFont="1" applyBorder="1" applyAlignment="1">
      <alignment vertical="top" wrapText="1"/>
    </xf>
    <xf numFmtId="0" fontId="3" fillId="0" borderId="13" xfId="0" applyNumberFormat="1" applyFont="1" applyBorder="1" applyAlignment="1">
      <alignment vertical="top" wrapText="1"/>
    </xf>
    <xf numFmtId="0" fontId="3" fillId="0" borderId="7" xfId="0" applyNumberFormat="1" applyFont="1" applyBorder="1" applyAlignment="1">
      <alignment vertical="top" wrapText="1"/>
    </xf>
    <xf numFmtId="166" fontId="0" fillId="0" borderId="6" xfId="0" applyNumberFormat="1" applyFont="1" applyBorder="1" applyAlignment="1">
      <alignment vertical="top"/>
    </xf>
    <xf numFmtId="172" fontId="0" fillId="0" borderId="7" xfId="0" applyNumberFormat="1" applyFont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0" fillId="0" borderId="3" xfId="0" applyNumberFormat="1" applyFont="1" applyBorder="1" applyAlignment="1">
      <alignment vertical="top" wrapText="1"/>
    </xf>
    <xf numFmtId="3" fontId="0" fillId="0" borderId="4" xfId="0" applyNumberFormat="1" applyFont="1" applyBorder="1" applyAlignment="1">
      <alignment vertical="top" wrapText="1"/>
    </xf>
    <xf numFmtId="49" fontId="0" fillId="0" borderId="6" xfId="0" applyNumberFormat="1" applyFont="1" applyBorder="1" applyAlignment="1">
      <alignment vertical="top" wrapText="1"/>
    </xf>
    <xf numFmtId="49" fontId="0" fillId="0" borderId="9" xfId="0" applyNumberFormat="1" applyFont="1" applyBorder="1" applyAlignment="1">
      <alignment vertical="top" wrapText="1"/>
    </xf>
    <xf numFmtId="3" fontId="0" fillId="0" borderId="10" xfId="0" applyNumberFormat="1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49" fontId="0" fillId="0" borderId="12" xfId="0" applyNumberFormat="1" applyFont="1" applyBorder="1" applyAlignment="1">
      <alignment vertical="top" wrapText="1"/>
    </xf>
    <xf numFmtId="3" fontId="0" fillId="0" borderId="13" xfId="0" applyNumberFormat="1" applyFont="1" applyBorder="1" applyAlignment="1">
      <alignment vertical="top" wrapText="1"/>
    </xf>
    <xf numFmtId="164" fontId="0" fillId="0" borderId="13" xfId="0" applyNumberFormat="1" applyFont="1" applyBorder="1" applyAlignment="1">
      <alignment horizontal="left" vertical="top" wrapText="1"/>
    </xf>
    <xf numFmtId="0" fontId="2" fillId="3" borderId="11" xfId="0" applyFont="1" applyFill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B8B8B8"/>
      <rgbColor rgb="FF51A7F9"/>
      <rgbColor rgb="FF0264C0"/>
      <rgbColor rgb="FF6FBF40"/>
      <rgbColor rgb="FF00872A"/>
      <rgbColor rgb="FFFBE02B"/>
      <rgbColor rgb="FFBD9A1A"/>
      <rgbColor rgb="FFEF9419"/>
      <rgbColor rgb="FFDE6A10"/>
      <rgbColor rgb="FFFA4912"/>
      <rgbColor rgb="FFC82505"/>
      <rgbColor rgb="FF875BB1"/>
      <rgbColor rgb="FF763E9B"/>
      <rgbColor rgb="FFBDC0BF"/>
      <rgbColor rgb="FFA5A5A5"/>
      <rgbColor rgb="FF3F3F3F"/>
      <rgbColor rgb="FFDBDBDB"/>
      <rgbColor rgb="FFCEA1DB"/>
      <rgbColor rgb="FF63B2DE"/>
      <rgbColor rgb="FF515151"/>
      <rgbColor rgb="FF75D5FF"/>
      <rgbColor rgb="FF9CE159"/>
      <rgbColor rgb="FFFFE061"/>
      <rgbColor rgb="FFFFD3CC"/>
      <rgbColor rgb="FFFFA93A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c:style val="18"/>
  <c:chart>
    <c:title>
      <c:tx>
        <c:rich>
          <a:bodyPr rot="0"/>
          <a:lstStyle/>
          <a:p>
            <a:pPr>
              <a:defRPr sz="1200" b="1" i="0" u="none" strike="noStrike">
                <a:solidFill>
                  <a:srgbClr val="000000"/>
                </a:solidFill>
                <a:latin typeface="Helvetica"/>
              </a:defRPr>
            </a:pPr>
            <a:r>
              <a:rPr lang="en-US" sz="1200" b="1" i="0" u="none" strike="noStrike">
                <a:solidFill>
                  <a:srgbClr val="000000"/>
                </a:solidFill>
                <a:latin typeface="Helvetica"/>
              </a:rPr>
              <a:t>Number of 2014 Prelude Kickstarter Donors</a:t>
            </a:r>
          </a:p>
        </c:rich>
      </c:tx>
      <c:layout>
        <c:manualLayout>
          <c:xMode val="edge"/>
          <c:yMode val="edge"/>
          <c:x val="0.29425"/>
          <c:y val="0.0"/>
          <c:w val="0.4115"/>
          <c:h val="0.0702046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0.0457981"/>
          <c:y val="0.0702046"/>
          <c:w val="0.947409"/>
          <c:h val="0.811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'Prelude Kickstarter - Prelude t'!$B$2</c:f>
              <c:strCache>
                <c:ptCount val="1"/>
                <c:pt idx="0">
                  <c:v>No. of Backers</c:v>
                </c:pt>
              </c:strCache>
            </c:strRef>
          </c:tx>
          <c:spPr>
            <a:gradFill flip="none" rotWithShape="1">
              <a:gsLst>
                <a:gs pos="0">
                  <a:srgbClr val="51A7F9"/>
                </a:gs>
                <a:gs pos="100000">
                  <a:srgbClr val="0365C0"/>
                </a:gs>
              </a:gsLst>
              <a:lin ang="5400000" scaled="0"/>
            </a:gradFill>
            <a:ln w="12700" cap="flat">
              <a:noFill/>
              <a:miter lim="400000"/>
            </a:ln>
            <a:effectLst>
              <a:outerShdw blurRad="127000" dist="76200" dir="18900000" algn="tl">
                <a:srgbClr val="000000">
                  <a:alpha val="75000"/>
                </a:srgbClr>
              </a:outerShdw>
            </a:effectLst>
          </c:spPr>
          <c:invertIfNegative val="0"/>
          <c:dPt>
            <c:idx val="0"/>
            <c:invertIfNegative val="1"/>
            <c:bubble3D val="0"/>
            <c:spPr>
              <a:gradFill flip="none" rotWithShape="1">
                <a:gsLst>
                  <a:gs pos="0">
                    <a:srgbClr val="51A7F9"/>
                  </a:gs>
                  <a:gs pos="100000">
                    <a:srgbClr val="0365C0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"/>
            <c:invertIfNegative val="1"/>
            <c:bubble3D val="0"/>
            <c:spPr>
              <a:gradFill flip="none" rotWithShape="1">
                <a:gsLst>
                  <a:gs pos="0">
                    <a:srgbClr val="70BF41"/>
                  </a:gs>
                  <a:gs pos="100000">
                    <a:srgbClr val="00882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2"/>
            <c:invertIfNegative val="1"/>
            <c:bubble3D val="0"/>
            <c:spPr>
              <a:gradFill flip="none" rotWithShape="1">
                <a:gsLst>
                  <a:gs pos="0">
                    <a:srgbClr val="FBE12B"/>
                  </a:gs>
                  <a:gs pos="100000">
                    <a:srgbClr val="BE9A1A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3"/>
            <c:invertIfNegative val="1"/>
            <c:bubble3D val="0"/>
            <c:spPr>
              <a:gradFill flip="none" rotWithShape="1">
                <a:gsLst>
                  <a:gs pos="0">
                    <a:srgbClr val="EF951A"/>
                  </a:gs>
                  <a:gs pos="100000">
                    <a:srgbClr val="DE6A10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4"/>
            <c:invertIfNegative val="1"/>
            <c:bubble3D val="0"/>
            <c:spPr>
              <a:gradFill flip="none" rotWithShape="1">
                <a:gsLst>
                  <a:gs pos="0">
                    <a:srgbClr val="FB4912"/>
                  </a:gs>
                  <a:gs pos="100000">
                    <a:srgbClr val="C82506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5"/>
            <c:invertIfNegative val="1"/>
            <c:bubble3D val="0"/>
            <c:spPr>
              <a:gradFill flip="none" rotWithShape="1">
                <a:gsLst>
                  <a:gs pos="0">
                    <a:srgbClr val="885CB2"/>
                  </a:gs>
                  <a:gs pos="100000">
                    <a:srgbClr val="773F9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6"/>
            <c:invertIfNegative val="1"/>
            <c:bubble3D val="0"/>
            <c:spPr>
              <a:gradFill flip="none" rotWithShape="1">
                <a:gsLst>
                  <a:gs pos="0">
                    <a:srgbClr val="51A7F9"/>
                  </a:gs>
                  <a:gs pos="100000">
                    <a:srgbClr val="0365C0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7"/>
            <c:invertIfNegative val="1"/>
            <c:bubble3D val="0"/>
            <c:spPr>
              <a:gradFill flip="none" rotWithShape="1">
                <a:gsLst>
                  <a:gs pos="0">
                    <a:srgbClr val="70BF41"/>
                  </a:gs>
                  <a:gs pos="100000">
                    <a:srgbClr val="00882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8"/>
            <c:invertIfNegative val="1"/>
            <c:bubble3D val="0"/>
            <c:spPr>
              <a:gradFill flip="none" rotWithShape="1">
                <a:gsLst>
                  <a:gs pos="0">
                    <a:srgbClr val="FBE12B"/>
                  </a:gs>
                  <a:gs pos="100000">
                    <a:srgbClr val="BE9A1A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9"/>
            <c:invertIfNegative val="1"/>
            <c:bubble3D val="0"/>
            <c:spPr>
              <a:gradFill flip="none" rotWithShape="1">
                <a:gsLst>
                  <a:gs pos="0">
                    <a:srgbClr val="EF951A"/>
                  </a:gs>
                  <a:gs pos="100000">
                    <a:srgbClr val="DE6A10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127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0" i="0" u="none" strike="noStrike">
                    <a:solidFill>
                      <a:srgbClr val="FFFFFF"/>
                    </a:solidFill>
                    <a:effectLst>
                      <a:outerShdw blurRad="63500" dist="38100" dir="5273901" algn="tl">
                        <a:srgbClr val="000000">
                          <a:alpha val="100000"/>
                        </a:srgbClr>
                      </a:outerShdw>
                    </a:effectLst>
                    <a:latin typeface="Helvetica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'Prelude Kickstarter - Prelude t'!$A$3:$A$12</c:f>
              <c:strCache>
                <c:ptCount val="10"/>
                <c:pt idx="0">
                  <c:v>$10</c:v>
                </c:pt>
                <c:pt idx="1">
                  <c:v>$15</c:v>
                </c:pt>
                <c:pt idx="2">
                  <c:v>$20</c:v>
                </c:pt>
                <c:pt idx="3">
                  <c:v>$25</c:v>
                </c:pt>
                <c:pt idx="4">
                  <c:v>$35</c:v>
                </c:pt>
                <c:pt idx="5">
                  <c:v>$50</c:v>
                </c:pt>
                <c:pt idx="6">
                  <c:v>$75</c:v>
                </c:pt>
                <c:pt idx="7">
                  <c:v>$100</c:v>
                </c:pt>
                <c:pt idx="8">
                  <c:v>$300</c:v>
                </c:pt>
                <c:pt idx="9">
                  <c:v>$400</c:v>
                </c:pt>
              </c:strCache>
            </c:strRef>
          </c:cat>
          <c:val>
            <c:numRef>
              <c:f>'Prelude Kickstarter - Prelude t'!$B$3:$B$12</c:f>
              <c:numCache>
                <c:formatCode>General</c:formatCode>
                <c:ptCount val="10"/>
                <c:pt idx="0">
                  <c:v>30.0</c:v>
                </c:pt>
                <c:pt idx="1">
                  <c:v>609.0</c:v>
                </c:pt>
                <c:pt idx="2">
                  <c:v>207.0</c:v>
                </c:pt>
                <c:pt idx="3">
                  <c:v>350.0</c:v>
                </c:pt>
                <c:pt idx="4">
                  <c:v>76.0</c:v>
                </c:pt>
                <c:pt idx="5">
                  <c:v>411.0</c:v>
                </c:pt>
                <c:pt idx="6">
                  <c:v>73.0</c:v>
                </c:pt>
                <c:pt idx="7">
                  <c:v>269.0</c:v>
                </c:pt>
                <c:pt idx="8">
                  <c:v>5.0</c:v>
                </c:pt>
                <c:pt idx="9">
                  <c:v>37.0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40"/>
        <c:axId val="-2108182248"/>
        <c:axId val="-2108094728"/>
      </c:barChart>
      <c:catAx>
        <c:axId val="-2108182248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1100" b="0" i="0" u="none" strike="noStrike">
                    <a:solidFill>
                      <a:srgbClr val="000000"/>
                    </a:solidFill>
                    <a:latin typeface="Helvetica"/>
                  </a:defRPr>
                </a:pPr>
                <a:r>
                  <a:rPr lang="en-US" sz="1100" b="0" i="0" u="none" strike="noStrike">
                    <a:solidFill>
                      <a:srgbClr val="000000"/>
                    </a:solidFill>
                    <a:latin typeface="Helvetica"/>
                  </a:rPr>
                  <a:t>Donor Levels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"/>
              </a:defRPr>
            </a:pPr>
            <a:endParaRPr lang="en-US"/>
          </a:p>
        </c:txPr>
        <c:crossAx val="-2108094728"/>
        <c:crosses val="autoZero"/>
        <c:auto val="1"/>
        <c:lblAlgn val="ctr"/>
        <c:lblOffset val="100"/>
        <c:noMultiLvlLbl val="1"/>
      </c:catAx>
      <c:valAx>
        <c:axId val="-2108094728"/>
        <c:scaling>
          <c:orientation val="minMax"/>
        </c:scaling>
        <c:delete val="0"/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minorGridlines>
          <c:spPr>
            <a:ln w="12700" cap="flat">
              <a:solidFill>
                <a:srgbClr val="B8B8B8"/>
              </a:solidFill>
              <a:custDash>
                <a:ds d="100000" sp="200000"/>
              </a:custDash>
              <a:miter lim="4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"/>
              </a:defRPr>
            </a:pPr>
            <a:endParaRPr lang="en-US"/>
          </a:p>
        </c:txPr>
        <c:crossAx val="-2108182248"/>
        <c:crosses val="autoZero"/>
        <c:crossBetween val="between"/>
        <c:majorUnit val="175.0"/>
        <c:minorUnit val="87.5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  <c:showDLblsOverMax val="1"/>
  </c:chart>
  <c:spPr>
    <a:noFill/>
    <a:ln>
      <a:noFill/>
    </a:ln>
    <a:effectLst/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c:style val="18"/>
  <c:chart>
    <c:title>
      <c:tx>
        <c:rich>
          <a:bodyPr rot="0"/>
          <a:lstStyle/>
          <a:p>
            <a:pPr>
              <a:defRPr sz="1200" b="1" i="0" u="none" strike="noStrike">
                <a:solidFill>
                  <a:srgbClr val="000000"/>
                </a:solidFill>
                <a:latin typeface="Helvetica"/>
              </a:defRPr>
            </a:pPr>
            <a:r>
              <a:rPr lang="en-US" sz="1200" b="1" i="0" u="none" strike="noStrike">
                <a:solidFill>
                  <a:srgbClr val="000000"/>
                </a:solidFill>
                <a:latin typeface="Helvetica"/>
              </a:rPr>
              <a:t>Number of Axanar 2014 Kickstarter Donors</a:t>
            </a:r>
          </a:p>
        </c:rich>
      </c:tx>
      <c:layout>
        <c:manualLayout>
          <c:xMode val="edge"/>
          <c:yMode val="edge"/>
          <c:x val="0.337546"/>
          <c:y val="0.0"/>
          <c:w val="0.324908"/>
          <c:h val="0.0484491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0.0477777"/>
          <c:y val="0.0484491"/>
          <c:w val="0.940682"/>
          <c:h val="0.82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'Axanar Kickstarter'!$B$1</c:f>
              <c:strCache>
                <c:ptCount val="1"/>
                <c:pt idx="0">
                  <c:v>No. of Backers</c:v>
                </c:pt>
              </c:strCache>
            </c:strRef>
          </c:tx>
          <c:spPr>
            <a:gradFill flip="none" rotWithShape="1">
              <a:gsLst>
                <a:gs pos="0">
                  <a:srgbClr val="51A7F9"/>
                </a:gs>
                <a:gs pos="100000">
                  <a:srgbClr val="0365C0"/>
                </a:gs>
              </a:gsLst>
              <a:lin ang="5400000" scaled="0"/>
            </a:gradFill>
            <a:ln w="12700" cap="flat">
              <a:noFill/>
              <a:miter lim="400000"/>
            </a:ln>
            <a:effectLst>
              <a:outerShdw blurRad="127000" dist="76200" dir="18900000" algn="tl">
                <a:srgbClr val="000000">
                  <a:alpha val="75000"/>
                </a:srgbClr>
              </a:outerShdw>
            </a:effectLst>
          </c:spPr>
          <c:invertIfNegative val="0"/>
          <c:dPt>
            <c:idx val="0"/>
            <c:invertIfNegative val="1"/>
            <c:bubble3D val="0"/>
          </c:dPt>
          <c:dPt>
            <c:idx val="1"/>
            <c:invertIfNegative val="1"/>
            <c:bubble3D val="0"/>
            <c:spPr>
              <a:gradFill flip="none" rotWithShape="1">
                <a:gsLst>
                  <a:gs pos="0">
                    <a:srgbClr val="70BF41"/>
                  </a:gs>
                  <a:gs pos="100000">
                    <a:srgbClr val="00882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2"/>
            <c:invertIfNegative val="1"/>
            <c:bubble3D val="0"/>
            <c:spPr>
              <a:gradFill flip="none" rotWithShape="1">
                <a:gsLst>
                  <a:gs pos="0">
                    <a:srgbClr val="FBE12B"/>
                  </a:gs>
                  <a:gs pos="100000">
                    <a:srgbClr val="BE9A1A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3"/>
            <c:invertIfNegative val="1"/>
            <c:bubble3D val="0"/>
            <c:spPr>
              <a:gradFill flip="none" rotWithShape="1">
                <a:gsLst>
                  <a:gs pos="0">
                    <a:srgbClr val="EF951A"/>
                  </a:gs>
                  <a:gs pos="100000">
                    <a:srgbClr val="DE6A10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4"/>
            <c:invertIfNegative val="1"/>
            <c:bubble3D val="0"/>
            <c:spPr>
              <a:gradFill flip="none" rotWithShape="1">
                <a:gsLst>
                  <a:gs pos="0">
                    <a:srgbClr val="FB4912"/>
                  </a:gs>
                  <a:gs pos="100000">
                    <a:srgbClr val="C82506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5"/>
            <c:invertIfNegative val="1"/>
            <c:bubble3D val="0"/>
            <c:spPr>
              <a:gradFill flip="none" rotWithShape="1">
                <a:gsLst>
                  <a:gs pos="0">
                    <a:srgbClr val="885CB2"/>
                  </a:gs>
                  <a:gs pos="100000">
                    <a:srgbClr val="773F9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  <c:spPr>
              <a:gradFill flip="none" rotWithShape="1">
                <a:gsLst>
                  <a:gs pos="0">
                    <a:srgbClr val="70BF41"/>
                  </a:gs>
                  <a:gs pos="100000">
                    <a:srgbClr val="00882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8"/>
            <c:invertIfNegative val="1"/>
            <c:bubble3D val="0"/>
            <c:spPr>
              <a:gradFill flip="none" rotWithShape="1">
                <a:gsLst>
                  <a:gs pos="0">
                    <a:srgbClr val="FBE12B"/>
                  </a:gs>
                  <a:gs pos="100000">
                    <a:srgbClr val="BE9A1A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9"/>
            <c:invertIfNegative val="1"/>
            <c:bubble3D val="0"/>
            <c:spPr>
              <a:gradFill flip="none" rotWithShape="1">
                <a:gsLst>
                  <a:gs pos="0">
                    <a:srgbClr val="EF951A"/>
                  </a:gs>
                  <a:gs pos="100000">
                    <a:srgbClr val="DE6A10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0"/>
            <c:invertIfNegative val="1"/>
            <c:bubble3D val="0"/>
            <c:spPr>
              <a:gradFill flip="none" rotWithShape="1">
                <a:gsLst>
                  <a:gs pos="0">
                    <a:srgbClr val="FB4912"/>
                  </a:gs>
                  <a:gs pos="100000">
                    <a:srgbClr val="C82506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1"/>
            <c:invertIfNegative val="1"/>
            <c:bubble3D val="0"/>
            <c:spPr>
              <a:gradFill flip="none" rotWithShape="1">
                <a:gsLst>
                  <a:gs pos="0">
                    <a:srgbClr val="885CB2"/>
                  </a:gs>
                  <a:gs pos="100000">
                    <a:srgbClr val="773F9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2"/>
            <c:invertIfNegative val="1"/>
            <c:bubble3D val="0"/>
          </c:dPt>
          <c:dPt>
            <c:idx val="13"/>
            <c:invertIfNegative val="1"/>
            <c:bubble3D val="0"/>
            <c:spPr>
              <a:gradFill flip="none" rotWithShape="1">
                <a:gsLst>
                  <a:gs pos="0">
                    <a:srgbClr val="70BF41"/>
                  </a:gs>
                  <a:gs pos="100000">
                    <a:srgbClr val="00882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4"/>
            <c:invertIfNegative val="1"/>
            <c:bubble3D val="0"/>
            <c:spPr>
              <a:gradFill flip="none" rotWithShape="1">
                <a:gsLst>
                  <a:gs pos="0">
                    <a:srgbClr val="FBE12B"/>
                  </a:gs>
                  <a:gs pos="100000">
                    <a:srgbClr val="BE9A1A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5"/>
            <c:invertIfNegative val="1"/>
            <c:bubble3D val="0"/>
            <c:spPr>
              <a:gradFill flip="none" rotWithShape="1">
                <a:gsLst>
                  <a:gs pos="0">
                    <a:srgbClr val="EF951A"/>
                  </a:gs>
                  <a:gs pos="100000">
                    <a:srgbClr val="DE6A10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6"/>
            <c:invertIfNegative val="1"/>
            <c:bubble3D val="0"/>
            <c:spPr>
              <a:gradFill flip="none" rotWithShape="1">
                <a:gsLst>
                  <a:gs pos="0">
                    <a:srgbClr val="FB4912"/>
                  </a:gs>
                  <a:gs pos="100000">
                    <a:srgbClr val="C82506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7"/>
            <c:invertIfNegative val="1"/>
            <c:bubble3D val="0"/>
            <c:spPr>
              <a:gradFill flip="none" rotWithShape="1">
                <a:gsLst>
                  <a:gs pos="0">
                    <a:srgbClr val="885CB2"/>
                  </a:gs>
                  <a:gs pos="100000">
                    <a:srgbClr val="773F9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8"/>
            <c:invertIfNegative val="1"/>
            <c:bubble3D val="0"/>
          </c:dPt>
          <c:dPt>
            <c:idx val="19"/>
            <c:invertIfNegative val="1"/>
            <c:bubble3D val="0"/>
            <c:spPr>
              <a:gradFill flip="none" rotWithShape="1">
                <a:gsLst>
                  <a:gs pos="0">
                    <a:srgbClr val="70BF41"/>
                  </a:gs>
                  <a:gs pos="100000">
                    <a:srgbClr val="00882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20"/>
            <c:invertIfNegative val="1"/>
            <c:bubble3D val="0"/>
            <c:spPr>
              <a:gradFill flip="none" rotWithShape="1">
                <a:gsLst>
                  <a:gs pos="0">
                    <a:srgbClr val="FBE12B"/>
                  </a:gs>
                  <a:gs pos="100000">
                    <a:srgbClr val="BE9A1A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21"/>
            <c:invertIfNegative val="1"/>
            <c:bubble3D val="0"/>
            <c:spPr>
              <a:gradFill flip="none" rotWithShape="1">
                <a:gsLst>
                  <a:gs pos="0">
                    <a:srgbClr val="EF951A"/>
                  </a:gs>
                  <a:gs pos="100000">
                    <a:srgbClr val="DE6A10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22"/>
            <c:invertIfNegative val="1"/>
            <c:bubble3D val="0"/>
            <c:spPr>
              <a:gradFill flip="none" rotWithShape="1">
                <a:gsLst>
                  <a:gs pos="0">
                    <a:srgbClr val="FB4912"/>
                  </a:gs>
                  <a:gs pos="100000">
                    <a:srgbClr val="C82506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effectLst>
                        <a:outerShdw blurRad="63500" dist="38100" dir="5273901" algn="tl">
                          <a:srgbClr val="000000">
                            <a:alpha val="100000"/>
                          </a:srgbClr>
                        </a:outerShdw>
                      </a:effectLst>
                      <a:latin typeface="Helvetica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0" i="0" u="none" strike="noStrike">
                    <a:solidFill>
                      <a:srgbClr val="000000"/>
                    </a:solidFill>
                    <a:effectLst>
                      <a:outerShdw blurRad="63500" dist="38100" dir="5273901" algn="tl">
                        <a:srgbClr val="000000">
                          <a:alpha val="100000"/>
                        </a:srgbClr>
                      </a:outerShdw>
                    </a:effectLst>
                    <a:latin typeface="Helvetica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'Axanar Kickstarter'!$A$2:$A$24</c:f>
              <c:strCache>
                <c:ptCount val="23"/>
                <c:pt idx="0">
                  <c:v>$10</c:v>
                </c:pt>
                <c:pt idx="1">
                  <c:v>$15</c:v>
                </c:pt>
                <c:pt idx="2">
                  <c:v>$20</c:v>
                </c:pt>
                <c:pt idx="3">
                  <c:v>$25</c:v>
                </c:pt>
                <c:pt idx="4">
                  <c:v>$30</c:v>
                </c:pt>
                <c:pt idx="5">
                  <c:v>$35</c:v>
                </c:pt>
                <c:pt idx="6">
                  <c:v>$50</c:v>
                </c:pt>
                <c:pt idx="7">
                  <c:v>$65</c:v>
                </c:pt>
                <c:pt idx="8">
                  <c:v>$75</c:v>
                </c:pt>
                <c:pt idx="9">
                  <c:v>$100</c:v>
                </c:pt>
                <c:pt idx="10">
                  <c:v>$125</c:v>
                </c:pt>
                <c:pt idx="11">
                  <c:v>$200</c:v>
                </c:pt>
                <c:pt idx="12">
                  <c:v>$250</c:v>
                </c:pt>
                <c:pt idx="13">
                  <c:v>$350</c:v>
                </c:pt>
                <c:pt idx="14">
                  <c:v>$400</c:v>
                </c:pt>
                <c:pt idx="15">
                  <c:v>$500</c:v>
                </c:pt>
                <c:pt idx="16">
                  <c:v>$500</c:v>
                </c:pt>
                <c:pt idx="17">
                  <c:v>$2,000</c:v>
                </c:pt>
                <c:pt idx="18">
                  <c:v>$2,500</c:v>
                </c:pt>
                <c:pt idx="19">
                  <c:v>$5,000</c:v>
                </c:pt>
                <c:pt idx="20">
                  <c:v>$5,000</c:v>
                </c:pt>
                <c:pt idx="21">
                  <c:v>$5,000</c:v>
                </c:pt>
                <c:pt idx="22">
                  <c:v>$10,000</c:v>
                </c:pt>
              </c:strCache>
            </c:strRef>
          </c:cat>
          <c:val>
            <c:numRef>
              <c:f>'Axanar Kickstarter'!$B$2:$B$24</c:f>
              <c:numCache>
                <c:formatCode>#,##0</c:formatCode>
                <c:ptCount val="23"/>
                <c:pt idx="0">
                  <c:v>467.0</c:v>
                </c:pt>
                <c:pt idx="1">
                  <c:v>56.0</c:v>
                </c:pt>
                <c:pt idx="2">
                  <c:v>96.0</c:v>
                </c:pt>
                <c:pt idx="3">
                  <c:v>2565.0</c:v>
                </c:pt>
                <c:pt idx="4">
                  <c:v>232.0</c:v>
                </c:pt>
                <c:pt idx="5">
                  <c:v>811.0</c:v>
                </c:pt>
                <c:pt idx="6">
                  <c:v>209.0</c:v>
                </c:pt>
                <c:pt idx="7">
                  <c:v>631.0</c:v>
                </c:pt>
                <c:pt idx="8">
                  <c:v>2052.0</c:v>
                </c:pt>
                <c:pt idx="9">
                  <c:v>475.0</c:v>
                </c:pt>
                <c:pt idx="10">
                  <c:v>384.0</c:v>
                </c:pt>
                <c:pt idx="11">
                  <c:v>77.0</c:v>
                </c:pt>
                <c:pt idx="12">
                  <c:v>50.0</c:v>
                </c:pt>
                <c:pt idx="13">
                  <c:v>100.0</c:v>
                </c:pt>
                <c:pt idx="14">
                  <c:v>31.0</c:v>
                </c:pt>
                <c:pt idx="15">
                  <c:v>10.0</c:v>
                </c:pt>
                <c:pt idx="16">
                  <c:v>2.0</c:v>
                </c:pt>
                <c:pt idx="17">
                  <c:v>3.0</c:v>
                </c:pt>
                <c:pt idx="18">
                  <c:v>4.0</c:v>
                </c:pt>
                <c:pt idx="19">
                  <c:v>5.0</c:v>
                </c:pt>
                <c:pt idx="20">
                  <c:v>5.0</c:v>
                </c:pt>
                <c:pt idx="21">
                  <c:v>3.0</c:v>
                </c:pt>
                <c:pt idx="22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40"/>
        <c:axId val="-2107764072"/>
        <c:axId val="-2107758072"/>
      </c:barChart>
      <c:catAx>
        <c:axId val="-210776407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1100" b="0" i="0" u="none" strike="noStrike">
                    <a:solidFill>
                      <a:srgbClr val="000000"/>
                    </a:solidFill>
                    <a:latin typeface="Helvetica"/>
                  </a:defRPr>
                </a:pPr>
                <a:r>
                  <a:rPr lang="en-US" sz="1100" b="0" i="0" u="none" strike="noStrike">
                    <a:solidFill>
                      <a:srgbClr val="000000"/>
                    </a:solidFill>
                    <a:latin typeface="Helvetica"/>
                  </a:rPr>
                  <a:t>Donor Levels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-270000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"/>
              </a:defRPr>
            </a:pPr>
            <a:endParaRPr lang="en-US"/>
          </a:p>
        </c:txPr>
        <c:crossAx val="-2107758072"/>
        <c:crosses val="autoZero"/>
        <c:auto val="1"/>
        <c:lblAlgn val="ctr"/>
        <c:lblOffset val="100"/>
        <c:noMultiLvlLbl val="1"/>
      </c:catAx>
      <c:valAx>
        <c:axId val="-2107758072"/>
        <c:scaling>
          <c:orientation val="minMax"/>
        </c:scaling>
        <c:delete val="0"/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minorGridlines>
          <c:spPr>
            <a:ln w="12700" cap="flat">
              <a:solidFill>
                <a:srgbClr val="B8B8B8"/>
              </a:solidFill>
              <a:custDash>
                <a:ds d="100000" sp="200000"/>
              </a:custDash>
              <a:miter lim="400000"/>
            </a:ln>
          </c:spPr>
        </c:minorGridlines>
        <c:numFmt formatCode="#,##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"/>
              </a:defRPr>
            </a:pPr>
            <a:endParaRPr lang="en-US"/>
          </a:p>
        </c:txPr>
        <c:crossAx val="-2107764072"/>
        <c:crosses val="autoZero"/>
        <c:crossBetween val="between"/>
        <c:majorUnit val="750.0"/>
        <c:minorUnit val="375.0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  <c:showDLblsOverMax val="1"/>
  </c:chart>
  <c:spPr>
    <a:noFill/>
    <a:ln>
      <a:noFill/>
    </a:ln>
    <a:effectLst/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c:style val="18"/>
  <c:chart>
    <c:title>
      <c:tx>
        <c:rich>
          <a:bodyPr rot="0"/>
          <a:lstStyle/>
          <a:p>
            <a:pPr>
              <a:defRPr sz="1200" b="1" i="0" u="none" strike="noStrike">
                <a:solidFill>
                  <a:srgbClr val="000000"/>
                </a:solidFill>
                <a:latin typeface="Helvetica"/>
              </a:defRPr>
            </a:pPr>
            <a:r>
              <a:rPr sz="1200" b="1" i="0" u="none" strike="noStrike">
                <a:solidFill>
                  <a:srgbClr val="000000"/>
                </a:solidFill>
                <a:latin typeface="Helvetica"/>
              </a:rPr>
              <a:t>Number of 2015 Indiegogo Donors</a:t>
            </a:r>
          </a:p>
        </c:rich>
      </c:tx>
      <c:layout>
        <c:manualLayout>
          <c:xMode val="edge"/>
          <c:yMode val="edge"/>
          <c:x val="0.397336"/>
          <c:y val="0.0"/>
          <c:w val="0.205328"/>
          <c:h val="0.0430143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0.0377352"/>
          <c:y val="0.0430143"/>
          <c:w val="0.953267"/>
          <c:h val="0.8414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'Axanar Indiegogo'!$B$1</c:f>
              <c:strCache>
                <c:ptCount val="1"/>
                <c:pt idx="0">
                  <c:v>No. of Backers</c:v>
                </c:pt>
              </c:strCache>
            </c:strRef>
          </c:tx>
          <c:spPr>
            <a:gradFill flip="none" rotWithShape="1">
              <a:gsLst>
                <a:gs pos="0">
                  <a:srgbClr val="51A7F9"/>
                </a:gs>
                <a:gs pos="100000">
                  <a:srgbClr val="0365C0"/>
                </a:gs>
              </a:gsLst>
              <a:lin ang="5400000" scaled="0"/>
            </a:gradFill>
            <a:ln w="12700" cap="flat">
              <a:noFill/>
              <a:miter lim="400000"/>
            </a:ln>
            <a:effectLst>
              <a:outerShdw blurRad="127000" dist="76200" dir="18900000" algn="tl">
                <a:srgbClr val="000000">
                  <a:alpha val="75000"/>
                </a:srgbClr>
              </a:outerShdw>
            </a:effectLst>
          </c:spPr>
          <c:invertIfNegative val="0"/>
          <c:dPt>
            <c:idx val="0"/>
            <c:invertIfNegative val="1"/>
            <c:bubble3D val="0"/>
            <c:spPr>
              <a:gradFill flip="none" rotWithShape="1">
                <a:gsLst>
                  <a:gs pos="0">
                    <a:srgbClr val="51A7F9"/>
                  </a:gs>
                  <a:gs pos="100000">
                    <a:srgbClr val="0365C0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"/>
            <c:invertIfNegative val="1"/>
            <c:bubble3D val="0"/>
            <c:spPr>
              <a:gradFill flip="none" rotWithShape="1">
                <a:gsLst>
                  <a:gs pos="0">
                    <a:srgbClr val="70BF41"/>
                  </a:gs>
                  <a:gs pos="100000">
                    <a:srgbClr val="00882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2"/>
            <c:invertIfNegative val="1"/>
            <c:bubble3D val="0"/>
            <c:spPr>
              <a:gradFill flip="none" rotWithShape="1">
                <a:gsLst>
                  <a:gs pos="0">
                    <a:srgbClr val="FBE12B"/>
                  </a:gs>
                  <a:gs pos="100000">
                    <a:srgbClr val="BE9A1A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3"/>
            <c:invertIfNegative val="1"/>
            <c:bubble3D val="0"/>
            <c:spPr>
              <a:gradFill flip="none" rotWithShape="1">
                <a:gsLst>
                  <a:gs pos="0">
                    <a:srgbClr val="EF951A"/>
                  </a:gs>
                  <a:gs pos="100000">
                    <a:srgbClr val="DE6A10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4"/>
            <c:invertIfNegative val="1"/>
            <c:bubble3D val="0"/>
            <c:spPr>
              <a:gradFill flip="none" rotWithShape="1">
                <a:gsLst>
                  <a:gs pos="0">
                    <a:srgbClr val="FB4912"/>
                  </a:gs>
                  <a:gs pos="100000">
                    <a:srgbClr val="C82506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5"/>
            <c:invertIfNegative val="1"/>
            <c:bubble3D val="0"/>
            <c:spPr>
              <a:gradFill flip="none" rotWithShape="1">
                <a:gsLst>
                  <a:gs pos="0">
                    <a:srgbClr val="885CB2"/>
                  </a:gs>
                  <a:gs pos="100000">
                    <a:srgbClr val="773F9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  <c:spPr>
              <a:gradFill flip="none" rotWithShape="1">
                <a:gsLst>
                  <a:gs pos="0">
                    <a:srgbClr val="70BF41"/>
                  </a:gs>
                  <a:gs pos="100000">
                    <a:srgbClr val="00882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8"/>
            <c:invertIfNegative val="1"/>
            <c:bubble3D val="0"/>
            <c:spPr>
              <a:gradFill flip="none" rotWithShape="1">
                <a:gsLst>
                  <a:gs pos="0">
                    <a:srgbClr val="FBE12B"/>
                  </a:gs>
                  <a:gs pos="100000">
                    <a:srgbClr val="BE9A1A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9"/>
            <c:invertIfNegative val="1"/>
            <c:bubble3D val="0"/>
            <c:spPr>
              <a:gradFill flip="none" rotWithShape="1">
                <a:gsLst>
                  <a:gs pos="0">
                    <a:srgbClr val="EF951A"/>
                  </a:gs>
                  <a:gs pos="100000">
                    <a:srgbClr val="DE6A10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0"/>
            <c:invertIfNegative val="1"/>
            <c:bubble3D val="0"/>
            <c:spPr>
              <a:gradFill flip="none" rotWithShape="1">
                <a:gsLst>
                  <a:gs pos="0">
                    <a:srgbClr val="FB4912"/>
                  </a:gs>
                  <a:gs pos="100000">
                    <a:srgbClr val="C82506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1"/>
            <c:invertIfNegative val="1"/>
            <c:bubble3D val="0"/>
            <c:spPr>
              <a:gradFill flip="none" rotWithShape="1">
                <a:gsLst>
                  <a:gs pos="0">
                    <a:srgbClr val="885CB2"/>
                  </a:gs>
                  <a:gs pos="100000">
                    <a:srgbClr val="773F9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2"/>
            <c:invertIfNegative val="1"/>
            <c:bubble3D val="0"/>
          </c:dPt>
          <c:dPt>
            <c:idx val="13"/>
            <c:invertIfNegative val="1"/>
            <c:bubble3D val="0"/>
            <c:spPr>
              <a:gradFill flip="none" rotWithShape="1">
                <a:gsLst>
                  <a:gs pos="0">
                    <a:srgbClr val="70BF41"/>
                  </a:gs>
                  <a:gs pos="100000">
                    <a:srgbClr val="00882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4"/>
            <c:invertIfNegative val="1"/>
            <c:bubble3D val="0"/>
            <c:spPr>
              <a:gradFill flip="none" rotWithShape="1">
                <a:gsLst>
                  <a:gs pos="0">
                    <a:srgbClr val="FBE12B"/>
                  </a:gs>
                  <a:gs pos="100000">
                    <a:srgbClr val="BE9A1A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5"/>
            <c:invertIfNegative val="1"/>
            <c:bubble3D val="0"/>
            <c:spPr>
              <a:gradFill flip="none" rotWithShape="1">
                <a:gsLst>
                  <a:gs pos="0">
                    <a:srgbClr val="EF951A"/>
                  </a:gs>
                  <a:gs pos="100000">
                    <a:srgbClr val="DE6A10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6"/>
            <c:invertIfNegative val="1"/>
            <c:bubble3D val="0"/>
            <c:spPr>
              <a:gradFill flip="none" rotWithShape="1">
                <a:gsLst>
                  <a:gs pos="0">
                    <a:srgbClr val="FB4912"/>
                  </a:gs>
                  <a:gs pos="100000">
                    <a:srgbClr val="C82506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7"/>
            <c:invertIfNegative val="1"/>
            <c:bubble3D val="0"/>
            <c:spPr>
              <a:gradFill flip="none" rotWithShape="1">
                <a:gsLst>
                  <a:gs pos="0">
                    <a:srgbClr val="885CB2"/>
                  </a:gs>
                  <a:gs pos="100000">
                    <a:srgbClr val="773F9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18"/>
            <c:invertIfNegative val="1"/>
            <c:bubble3D val="0"/>
          </c:dPt>
          <c:dPt>
            <c:idx val="19"/>
            <c:invertIfNegative val="1"/>
            <c:bubble3D val="0"/>
            <c:spPr>
              <a:gradFill flip="none" rotWithShape="1">
                <a:gsLst>
                  <a:gs pos="0">
                    <a:srgbClr val="70BF41"/>
                  </a:gs>
                  <a:gs pos="100000">
                    <a:srgbClr val="00882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20"/>
            <c:invertIfNegative val="1"/>
            <c:bubble3D val="0"/>
            <c:spPr>
              <a:gradFill flip="none" rotWithShape="1">
                <a:gsLst>
                  <a:gs pos="0">
                    <a:srgbClr val="FBE12B"/>
                  </a:gs>
                  <a:gs pos="100000">
                    <a:srgbClr val="BE9A1A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21"/>
            <c:invertIfNegative val="1"/>
            <c:bubble3D val="0"/>
            <c:spPr>
              <a:gradFill flip="none" rotWithShape="1">
                <a:gsLst>
                  <a:gs pos="0">
                    <a:srgbClr val="EF951A"/>
                  </a:gs>
                  <a:gs pos="100000">
                    <a:srgbClr val="DE6A10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22"/>
            <c:invertIfNegative val="1"/>
            <c:bubble3D val="0"/>
            <c:spPr>
              <a:gradFill flip="none" rotWithShape="1">
                <a:gsLst>
                  <a:gs pos="0">
                    <a:srgbClr val="FB4912"/>
                  </a:gs>
                  <a:gs pos="100000">
                    <a:srgbClr val="C82506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23"/>
            <c:invertIfNegative val="1"/>
            <c:bubble3D val="0"/>
            <c:spPr>
              <a:gradFill flip="none" rotWithShape="1">
                <a:gsLst>
                  <a:gs pos="0">
                    <a:srgbClr val="885CB2"/>
                  </a:gs>
                  <a:gs pos="100000">
                    <a:srgbClr val="773F9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24"/>
            <c:invertIfNegative val="1"/>
            <c:bubble3D val="0"/>
          </c:dPt>
          <c:dPt>
            <c:idx val="25"/>
            <c:invertIfNegative val="1"/>
            <c:bubble3D val="0"/>
            <c:spPr>
              <a:gradFill flip="none" rotWithShape="1">
                <a:gsLst>
                  <a:gs pos="0">
                    <a:srgbClr val="70BF41"/>
                  </a:gs>
                  <a:gs pos="100000">
                    <a:srgbClr val="00882B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26"/>
            <c:invertIfNegative val="1"/>
            <c:bubble3D val="0"/>
            <c:spPr>
              <a:gradFill flip="none" rotWithShape="1">
                <a:gsLst>
                  <a:gs pos="0">
                    <a:srgbClr val="FBE12B"/>
                  </a:gs>
                  <a:gs pos="100000">
                    <a:srgbClr val="BE9A1A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27"/>
            <c:invertIfNegative val="1"/>
            <c:bubble3D val="0"/>
            <c:spPr>
              <a:gradFill flip="none" rotWithShape="1">
                <a:gsLst>
                  <a:gs pos="0">
                    <a:srgbClr val="EF951A"/>
                  </a:gs>
                  <a:gs pos="100000">
                    <a:srgbClr val="DE6A10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Pt>
            <c:idx val="28"/>
            <c:invertIfNegative val="1"/>
            <c:bubble3D val="0"/>
            <c:spPr>
              <a:gradFill flip="none" rotWithShape="1">
                <a:gsLst>
                  <a:gs pos="0">
                    <a:srgbClr val="FB4912"/>
                  </a:gs>
                  <a:gs pos="100000">
                    <a:srgbClr val="C82506"/>
                  </a:gs>
                </a:gsLst>
                <a:lin ang="5400000" scaled="0"/>
              </a:gradFill>
              <a:ln w="12700" cap="flat">
                <a:noFill/>
                <a:miter lim="400000"/>
              </a:ln>
              <a:effectLst>
                <a:outerShdw blurRad="127000" dist="76200" dir="18900000" algn="tl">
                  <a:srgbClr val="000000">
                    <a:alpha val="75000"/>
                  </a:srgbClr>
                </a:outerShdw>
              </a:effectLst>
            </c:spPr>
          </c:dPt>
          <c:dLbls>
            <c:dLbl>
              <c:idx val="28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0" i="0" u="none" strike="noStrike">
                    <a:solidFill>
                      <a:srgbClr val="000000"/>
                    </a:solidFill>
                    <a:effectLst>
                      <a:outerShdw blurRad="63500" dist="38100" dir="5273901" algn="tl">
                        <a:srgbClr val="000000">
                          <a:alpha val="100000"/>
                        </a:srgbClr>
                      </a:outerShdw>
                    </a:effectLst>
                    <a:latin typeface="Helvetica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'Axanar Indiegogo'!$A$2:$A$30</c:f>
              <c:numCache>
                <c:formatCode>"$"#,##0</c:formatCode>
                <c:ptCount val="29"/>
                <c:pt idx="0">
                  <c:v>10.0</c:v>
                </c:pt>
                <c:pt idx="1">
                  <c:v>15.0</c:v>
                </c:pt>
                <c:pt idx="2">
                  <c:v>20.0</c:v>
                </c:pt>
                <c:pt idx="3">
                  <c:v>25.0</c:v>
                </c:pt>
                <c:pt idx="4">
                  <c:v>30.0</c:v>
                </c:pt>
                <c:pt idx="5">
                  <c:v>35.0</c:v>
                </c:pt>
                <c:pt idx="6">
                  <c:v>50.0</c:v>
                </c:pt>
                <c:pt idx="7">
                  <c:v>60.0</c:v>
                </c:pt>
                <c:pt idx="8">
                  <c:v>75.0</c:v>
                </c:pt>
                <c:pt idx="9">
                  <c:v>75.0</c:v>
                </c:pt>
                <c:pt idx="10">
                  <c:v>75.0</c:v>
                </c:pt>
                <c:pt idx="11">
                  <c:v>100.0</c:v>
                </c:pt>
                <c:pt idx="12">
                  <c:v>100.0</c:v>
                </c:pt>
                <c:pt idx="13">
                  <c:v>125.0</c:v>
                </c:pt>
                <c:pt idx="14">
                  <c:v>150.0</c:v>
                </c:pt>
                <c:pt idx="15">
                  <c:v>200.0</c:v>
                </c:pt>
                <c:pt idx="16">
                  <c:v>350.0</c:v>
                </c:pt>
                <c:pt idx="17">
                  <c:v>400.0</c:v>
                </c:pt>
                <c:pt idx="18">
                  <c:v>500.0</c:v>
                </c:pt>
                <c:pt idx="19">
                  <c:v>500.0</c:v>
                </c:pt>
                <c:pt idx="20">
                  <c:v>600.0</c:v>
                </c:pt>
                <c:pt idx="21">
                  <c:v>1000.0</c:v>
                </c:pt>
                <c:pt idx="22">
                  <c:v>1500.0</c:v>
                </c:pt>
                <c:pt idx="23">
                  <c:v>2000.0</c:v>
                </c:pt>
                <c:pt idx="24">
                  <c:v>2500.0</c:v>
                </c:pt>
                <c:pt idx="25">
                  <c:v>4000.0</c:v>
                </c:pt>
                <c:pt idx="26">
                  <c:v>5000.0</c:v>
                </c:pt>
                <c:pt idx="27">
                  <c:v>5000.0</c:v>
                </c:pt>
                <c:pt idx="28">
                  <c:v>10000.0</c:v>
                </c:pt>
              </c:numCache>
            </c:numRef>
          </c:cat>
          <c:val>
            <c:numRef>
              <c:f>'Axanar Indiegogo'!$B$2:$B$30</c:f>
              <c:numCache>
                <c:formatCode>#,##0</c:formatCode>
                <c:ptCount val="29"/>
                <c:pt idx="0">
                  <c:v>398.0</c:v>
                </c:pt>
                <c:pt idx="1">
                  <c:v>44.0</c:v>
                </c:pt>
                <c:pt idx="2">
                  <c:v>114.0</c:v>
                </c:pt>
                <c:pt idx="3">
                  <c:v>2198.0</c:v>
                </c:pt>
                <c:pt idx="4">
                  <c:v>29.0</c:v>
                </c:pt>
                <c:pt idx="5">
                  <c:v>414.0</c:v>
                </c:pt>
                <c:pt idx="6">
                  <c:v>354.0</c:v>
                </c:pt>
                <c:pt idx="7">
                  <c:v>249.0</c:v>
                </c:pt>
                <c:pt idx="8">
                  <c:v>50.0</c:v>
                </c:pt>
                <c:pt idx="9">
                  <c:v>1030.0</c:v>
                </c:pt>
                <c:pt idx="10">
                  <c:v>109.0</c:v>
                </c:pt>
                <c:pt idx="11">
                  <c:v>80.0</c:v>
                </c:pt>
                <c:pt idx="12">
                  <c:v>363.0</c:v>
                </c:pt>
                <c:pt idx="13">
                  <c:v>146.0</c:v>
                </c:pt>
                <c:pt idx="14">
                  <c:v>875.0</c:v>
                </c:pt>
                <c:pt idx="15">
                  <c:v>44.0</c:v>
                </c:pt>
                <c:pt idx="16">
                  <c:v>4.0</c:v>
                </c:pt>
                <c:pt idx="17">
                  <c:v>2.0</c:v>
                </c:pt>
                <c:pt idx="18">
                  <c:v>12.0</c:v>
                </c:pt>
                <c:pt idx="19">
                  <c:v>10.0</c:v>
                </c:pt>
                <c:pt idx="20">
                  <c:v>8.0</c:v>
                </c:pt>
                <c:pt idx="21">
                  <c:v>5.0</c:v>
                </c:pt>
                <c:pt idx="22">
                  <c:v>2.0</c:v>
                </c:pt>
                <c:pt idx="23">
                  <c:v>4.0</c:v>
                </c:pt>
                <c:pt idx="24">
                  <c:v>6.0</c:v>
                </c:pt>
                <c:pt idx="25">
                  <c:v>1.0</c:v>
                </c:pt>
                <c:pt idx="26">
                  <c:v>3.0</c:v>
                </c:pt>
                <c:pt idx="27">
                  <c:v>1.0</c:v>
                </c:pt>
                <c:pt idx="28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40"/>
        <c:axId val="-2108395560"/>
        <c:axId val="-2108601080"/>
      </c:barChart>
      <c:catAx>
        <c:axId val="-210839556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1100" b="0" i="0" u="none" strike="noStrike">
                    <a:solidFill>
                      <a:srgbClr val="000000"/>
                    </a:solidFill>
                    <a:latin typeface="Helvetica"/>
                  </a:defRPr>
                </a:pPr>
                <a:r>
                  <a:rPr sz="1100" b="0" i="0" u="none" strike="noStrike">
                    <a:solidFill>
                      <a:srgbClr val="000000"/>
                    </a:solidFill>
                    <a:latin typeface="Helvetica"/>
                  </a:rPr>
                  <a:t>Donor Levels</a:t>
                </a:r>
              </a:p>
            </c:rich>
          </c:tx>
          <c:overlay val="1"/>
        </c:title>
        <c:numFmt formatCode="&quot;$&quot;#,##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270000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"/>
              </a:defRPr>
            </a:pPr>
            <a:endParaRPr lang="en-US"/>
          </a:p>
        </c:txPr>
        <c:crossAx val="-2108601080"/>
        <c:crosses val="autoZero"/>
        <c:auto val="1"/>
        <c:lblAlgn val="ctr"/>
        <c:lblOffset val="100"/>
        <c:noMultiLvlLbl val="1"/>
      </c:catAx>
      <c:valAx>
        <c:axId val="-2108601080"/>
        <c:scaling>
          <c:orientation val="minMax"/>
        </c:scaling>
        <c:delete val="0"/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minorGridlines>
          <c:spPr>
            <a:ln w="12700" cap="flat">
              <a:solidFill>
                <a:srgbClr val="B8B8B8"/>
              </a:solidFill>
              <a:custDash>
                <a:ds d="100000" sp="200000"/>
              </a:custDash>
              <a:miter lim="400000"/>
            </a:ln>
          </c:spPr>
        </c:minorGridlines>
        <c:numFmt formatCode="#,##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"/>
              </a:defRPr>
            </a:pPr>
            <a:endParaRPr lang="en-US"/>
          </a:p>
        </c:txPr>
        <c:crossAx val="-2108395560"/>
        <c:crosses val="autoZero"/>
        <c:crossBetween val="between"/>
        <c:majorUnit val="750.0"/>
        <c:minorUnit val="375.0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  <c:showDLblsOverMax val="1"/>
  </c:chart>
  <c:spPr>
    <a:noFill/>
    <a:ln>
      <a:noFill/>
    </a:ln>
    <a:effectLst/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c:style val="18"/>
  <c:chart>
    <c:autoTitleDeleted val="1"/>
    <c:view3D>
      <c:rotX val="0"/>
      <c:rotY val="17"/>
      <c:depthPercent val="65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05"/>
          <c:y val="0.005"/>
          <c:w val="0.99"/>
          <c:h val="0.9875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'Axanar Indiegogo'!$A$37</c:f>
              <c:strCache>
                <c:ptCount val="1"/>
                <c:pt idx="0">
                  <c:v>Raised on Indiegogo</c:v>
                </c:pt>
              </c:strCache>
            </c:strRef>
          </c:tx>
          <c:spPr>
            <a:blipFill rotWithShape="1">
              <a:blip xmlns:r="http://schemas.openxmlformats.org/officeDocument/2006/relationships" r:embed="rId1"/>
              <a:srcRect/>
              <a:stretch>
                <a:fillRect/>
              </a:stretch>
            </a:blipFill>
            <a:ln w="12700" cap="flat">
              <a:noFill/>
              <a:miter lim="400000"/>
            </a:ln>
            <a:effectLst>
              <a:outerShdw blurRad="127000" dir="7800000" algn="tl">
                <a:srgbClr val="000000">
                  <a:alpha val="50000"/>
                </a:srgbClr>
              </a:outerShdw>
            </a:effectLst>
            <a:sp3d prstMaterial="matte"/>
          </c:spPr>
          <c:invertIfNegative val="0"/>
          <c:pictureOptions>
            <c:pictureFormat val="stretch"/>
          </c:pictureOptions>
          <c:dLbls>
            <c:numFmt formatCode="&quot;Raised &quot;&quot;$&quot;#,###&quot; (44% of Budget)&quot;" sourceLinked="0"/>
            <c:txPr>
              <a:bodyPr/>
              <a:lstStyle/>
              <a:p>
                <a:pPr>
                  <a:defRPr sz="1200" b="0" i="0" u="none" strike="noStrike">
                    <a:solidFill>
                      <a:srgbClr val="FFFFFF"/>
                    </a:solidFill>
                    <a:effectLst>
                      <a:outerShdw blurRad="63500" dist="38100" dir="5273901" algn="tl">
                        <a:srgbClr val="000000">
                          <a:alpha val="100000"/>
                        </a:srgbClr>
                      </a:outerShdw>
                    </a:effectLst>
                    <a:latin typeface="Helvetic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</c:strLit>
          </c:cat>
          <c:val>
            <c:numRef>
              <c:f>'Axanar Indiegogo'!$B$37</c:f>
              <c:numCache>
                <c:formatCode>"$"#,##0</c:formatCode>
                <c:ptCount val="1"/>
                <c:pt idx="0">
                  <c:v>574434.0</c:v>
                </c:pt>
              </c:numCache>
            </c:numRef>
          </c:val>
        </c:ser>
        <c:ser>
          <c:idx val="1"/>
          <c:order val="1"/>
          <c:tx>
            <c:strRef>
              <c:f>'Axanar Indiegogo'!$A$38</c:f>
              <c:strCache>
                <c:ptCount val="1"/>
                <c:pt idx="0">
                  <c:v>Unraised</c:v>
                </c:pt>
              </c:strCache>
            </c:strRef>
          </c:tx>
          <c:spPr>
            <a:blipFill rotWithShape="1">
              <a:blip xmlns:r="http://schemas.openxmlformats.org/officeDocument/2006/relationships" r:embed="rId2"/>
              <a:srcRect/>
              <a:stretch>
                <a:fillRect/>
              </a:stretch>
            </a:blipFill>
            <a:ln w="12700" cap="flat">
              <a:noFill/>
              <a:miter lim="400000"/>
            </a:ln>
            <a:effectLst>
              <a:outerShdw blurRad="127000" dir="7800000" algn="tl">
                <a:srgbClr val="000000">
                  <a:alpha val="50000"/>
                </a:srgbClr>
              </a:outerShdw>
            </a:effectLst>
            <a:sp3d prstMaterial="matte"/>
          </c:spPr>
          <c:invertIfNegative val="0"/>
          <c:pictureOptions>
            <c:pictureFormat val="stretch"/>
          </c:pictureOptions>
          <c:dLbls>
            <c:numFmt formatCode="&quot;Yet to Raise &quot;&quot;$&quot;#,##0&quot; (66% of Budget)&quot;" sourceLinked="0"/>
            <c:txPr>
              <a:bodyPr/>
              <a:lstStyle/>
              <a:p>
                <a:pPr>
                  <a:defRPr sz="1200" b="0" i="0" u="none" strike="noStrike">
                    <a:solidFill>
                      <a:srgbClr val="404040"/>
                    </a:solidFill>
                    <a:effectLst>
                      <a:outerShdw blurRad="63500" dist="38100" dir="4373901" algn="tl">
                        <a:srgbClr val="BFBFBF">
                          <a:alpha val="100000"/>
                        </a:srgbClr>
                      </a:outerShdw>
                    </a:effectLst>
                    <a:latin typeface="Helvetic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</c:strLit>
          </c:cat>
          <c:val>
            <c:numRef>
              <c:f>'Axanar Indiegogo'!$B$38</c:f>
              <c:numCache>
                <c:formatCode>"$"#,##0</c:formatCode>
                <c:ptCount val="1"/>
                <c:pt idx="0">
                  <c:v>745566.0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shape val="box"/>
        <c:axId val="-2108525864"/>
        <c:axId val="-2108531320"/>
        <c:axId val="-2108527768"/>
      </c:bar3DChart>
      <c:catAx>
        <c:axId val="-2108525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"/>
              </a:defRPr>
            </a:pPr>
            <a:endParaRPr lang="en-US"/>
          </a:p>
        </c:txPr>
        <c:crossAx val="-2108531320"/>
        <c:crosses val="autoZero"/>
        <c:auto val="1"/>
        <c:lblAlgn val="ctr"/>
        <c:lblOffset val="100"/>
        <c:noMultiLvlLbl val="1"/>
      </c:catAx>
      <c:valAx>
        <c:axId val="-2108531320"/>
        <c:scaling>
          <c:orientation val="minMax"/>
        </c:scaling>
        <c:delete val="0"/>
        <c:axPos val="t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&quot;$&quot;#,##0" sourceLinked="1"/>
        <c:majorTickMark val="none"/>
        <c:minorTickMark val="none"/>
        <c:tickLblPos val="high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"/>
              </a:defRPr>
            </a:pPr>
            <a:endParaRPr lang="en-US"/>
          </a:p>
        </c:txPr>
        <c:crossAx val="-2108525864"/>
        <c:crosses val="autoZero"/>
        <c:crossBetween val="between"/>
        <c:majorUnit val="350000.0"/>
        <c:minorUnit val="175000.0"/>
      </c:valAx>
      <c:serAx>
        <c:axId val="-2108527768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12700" cap="flat">
            <a:noFill/>
            <a:prstDash val="solid"/>
            <a:miter lim="400000"/>
          </a:ln>
        </c:spPr>
        <c:crossAx val="-2108531320"/>
        <c:crosses val="autoZero"/>
        <c:tickLblSkip val="1"/>
      </c:serAx>
      <c:spPr>
        <a:noFill/>
        <a:ln w="12700" cap="flat">
          <a:noFill/>
          <a:miter lim="400000"/>
        </a:ln>
        <a:effectLst/>
      </c:spPr>
    </c:plotArea>
    <c:plotVisOnly val="1"/>
    <c:dispBlanksAs val="gap"/>
    <c:showDLblsOverMax val="1"/>
  </c:chart>
  <c:spPr>
    <a:noFill/>
    <a:ln>
      <a:noFill/>
    </a:ln>
    <a:effectLst/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19538</xdr:colOff>
      <xdr:row>19</xdr:row>
      <xdr:rowOff>46891</xdr:rowOff>
    </xdr:from>
    <xdr:to>
      <xdr:col>6</xdr:col>
      <xdr:colOff>92205</xdr:colOff>
      <xdr:row>39</xdr:row>
      <xdr:rowOff>178288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185871</xdr:rowOff>
    </xdr:from>
    <xdr:to>
      <xdr:col>6</xdr:col>
      <xdr:colOff>1059231</xdr:colOff>
      <xdr:row>60</xdr:row>
      <xdr:rowOff>143273</xdr:rowOff>
    </xdr:to>
    <xdr:graphicFrame macro=""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18474</xdr:colOff>
      <xdr:row>40</xdr:row>
      <xdr:rowOff>52354</xdr:rowOff>
    </xdr:from>
    <xdr:to>
      <xdr:col>9</xdr:col>
      <xdr:colOff>745321</xdr:colOff>
      <xdr:row>73</xdr:row>
      <xdr:rowOff>185069</xdr:rowOff>
    </xdr:to>
    <xdr:graphicFrame macro=""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1057609</xdr:colOff>
      <xdr:row>78</xdr:row>
      <xdr:rowOff>53107</xdr:rowOff>
    </xdr:from>
    <xdr:to>
      <xdr:col>7</xdr:col>
      <xdr:colOff>145034</xdr:colOff>
      <xdr:row>91</xdr:row>
      <xdr:rowOff>65061</xdr:rowOff>
    </xdr:to>
    <xdr:graphicFrame macro="">
      <xdr:nvGraphicFramePr>
        <xdr:cNvPr id="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531271</xdr:colOff>
      <xdr:row>79</xdr:row>
      <xdr:rowOff>217490</xdr:rowOff>
    </xdr:from>
    <xdr:to>
      <xdr:col>3</xdr:col>
      <xdr:colOff>1247109</xdr:colOff>
      <xdr:row>81</xdr:row>
      <xdr:rowOff>125415</xdr:rowOff>
    </xdr:to>
    <xdr:sp macro="" textlink="">
      <xdr:nvSpPr>
        <xdr:cNvPr id="8" name="Shape 8"/>
        <xdr:cNvSpPr/>
      </xdr:nvSpPr>
      <xdr:spPr>
        <a:xfrm>
          <a:off x="1775871" y="19589432"/>
          <a:ext cx="3205039" cy="36512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4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Proceeds from Indiegogo Campaign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17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baseColWidth="10" defaultColWidth="16.33203125" defaultRowHeight="18" customHeight="1" x14ac:dyDescent="0"/>
  <cols>
    <col min="1" max="3" width="16.33203125" style="1" customWidth="1"/>
    <col min="4" max="4" width="18.1640625" style="1" customWidth="1"/>
    <col min="5" max="256" width="16.33203125" style="1" customWidth="1"/>
  </cols>
  <sheetData>
    <row r="1" spans="1:10" ht="28" customHeight="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20.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/>
      <c r="I2" s="2"/>
      <c r="J2" s="2"/>
    </row>
    <row r="3" spans="1:10" ht="32.5" customHeight="1">
      <c r="A3" s="3" t="s">
        <v>8</v>
      </c>
      <c r="B3" s="4">
        <v>30</v>
      </c>
      <c r="C3" s="5">
        <f t="shared" ref="C3:C12" si="0">A3*B3</f>
        <v>300</v>
      </c>
      <c r="D3" s="6" t="s">
        <v>9</v>
      </c>
      <c r="E3" s="7">
        <f t="shared" ref="E3:E12" si="1">C3/$C$13</f>
        <v>3.1843753317057637E-3</v>
      </c>
      <c r="F3" s="8"/>
      <c r="G3" s="9"/>
      <c r="H3" s="9"/>
      <c r="I3" s="9"/>
      <c r="J3" s="9"/>
    </row>
    <row r="4" spans="1:10" ht="20.25" customHeight="1">
      <c r="A4" s="10" t="s">
        <v>10</v>
      </c>
      <c r="B4" s="11">
        <v>609</v>
      </c>
      <c r="C4" s="12">
        <f t="shared" si="0"/>
        <v>9135</v>
      </c>
      <c r="D4" s="13" t="s">
        <v>11</v>
      </c>
      <c r="E4" s="14">
        <f t="shared" si="1"/>
        <v>9.6964228850440509E-2</v>
      </c>
      <c r="F4" s="15"/>
      <c r="G4" s="16"/>
      <c r="H4" s="15"/>
      <c r="I4" s="13" t="s">
        <v>2</v>
      </c>
      <c r="J4" s="13" t="s">
        <v>12</v>
      </c>
    </row>
    <row r="5" spans="1:10" ht="20.25" customHeight="1">
      <c r="A5" s="10" t="s">
        <v>13</v>
      </c>
      <c r="B5" s="11">
        <v>207</v>
      </c>
      <c r="C5" s="12">
        <f t="shared" si="0"/>
        <v>4140</v>
      </c>
      <c r="D5" s="13" t="s">
        <v>14</v>
      </c>
      <c r="E5" s="14">
        <f t="shared" si="1"/>
        <v>4.3944379577539543E-2</v>
      </c>
      <c r="F5" s="15"/>
      <c r="G5" s="16"/>
      <c r="H5" s="13" t="s">
        <v>15</v>
      </c>
      <c r="I5" s="17">
        <f>SUM(B3:B9)</f>
        <v>1756</v>
      </c>
      <c r="J5" s="16">
        <f>F9</f>
        <v>0.54144995223437009</v>
      </c>
    </row>
    <row r="6" spans="1:10" ht="20.25" customHeight="1">
      <c r="A6" s="10" t="s">
        <v>16</v>
      </c>
      <c r="B6" s="11">
        <v>350</v>
      </c>
      <c r="C6" s="12">
        <f t="shared" si="0"/>
        <v>8750</v>
      </c>
      <c r="D6" s="13" t="s">
        <v>17</v>
      </c>
      <c r="E6" s="14">
        <f t="shared" si="1"/>
        <v>9.2877613841418113E-2</v>
      </c>
      <c r="F6" s="15"/>
      <c r="G6" s="16"/>
      <c r="H6" s="13" t="s">
        <v>18</v>
      </c>
      <c r="I6" s="17">
        <f>SUM(B10:B12)</f>
        <v>311</v>
      </c>
      <c r="J6" s="16">
        <f>F12</f>
        <v>0.45855004776563002</v>
      </c>
    </row>
    <row r="7" spans="1:10" ht="20.25" customHeight="1">
      <c r="A7" s="10" t="s">
        <v>19</v>
      </c>
      <c r="B7" s="11">
        <v>76</v>
      </c>
      <c r="C7" s="12">
        <f t="shared" si="0"/>
        <v>2660</v>
      </c>
      <c r="D7" s="13" t="s">
        <v>20</v>
      </c>
      <c r="E7" s="14">
        <f t="shared" si="1"/>
        <v>2.8234794607791106E-2</v>
      </c>
      <c r="F7" s="15"/>
      <c r="G7" s="16"/>
      <c r="H7" s="16"/>
      <c r="I7" s="16"/>
      <c r="J7" s="16"/>
    </row>
    <row r="8" spans="1:10" ht="20.25" customHeight="1">
      <c r="A8" s="10" t="s">
        <v>21</v>
      </c>
      <c r="B8" s="11">
        <v>411</v>
      </c>
      <c r="C8" s="12">
        <f t="shared" si="0"/>
        <v>20550</v>
      </c>
      <c r="D8" s="13" t="s">
        <v>22</v>
      </c>
      <c r="E8" s="14">
        <f t="shared" si="1"/>
        <v>0.21812971022184482</v>
      </c>
      <c r="F8" s="15"/>
      <c r="G8" s="16"/>
      <c r="H8" s="16"/>
      <c r="I8" s="16"/>
      <c r="J8" s="16"/>
    </row>
    <row r="9" spans="1:10" ht="20.25" customHeight="1">
      <c r="A9" s="10" t="s">
        <v>23</v>
      </c>
      <c r="B9" s="11">
        <v>73</v>
      </c>
      <c r="C9" s="12">
        <f t="shared" si="0"/>
        <v>5475</v>
      </c>
      <c r="D9" s="13" t="s">
        <v>24</v>
      </c>
      <c r="E9" s="14">
        <f t="shared" si="1"/>
        <v>5.8114849803630186E-2</v>
      </c>
      <c r="F9" s="16">
        <f>SUM(E3:E9)</f>
        <v>0.54144995223437009</v>
      </c>
      <c r="G9" s="16">
        <f>(SUM(B3:B9)/$B$13)</f>
        <v>0.84954039671020798</v>
      </c>
      <c r="H9" s="16"/>
      <c r="I9" s="16"/>
      <c r="J9" s="16"/>
    </row>
    <row r="10" spans="1:10" ht="20.25" customHeight="1">
      <c r="A10" s="10" t="s">
        <v>25</v>
      </c>
      <c r="B10" s="11">
        <v>269</v>
      </c>
      <c r="C10" s="12">
        <f t="shared" si="0"/>
        <v>26900</v>
      </c>
      <c r="D10" s="13" t="s">
        <v>26</v>
      </c>
      <c r="E10" s="18">
        <f t="shared" si="1"/>
        <v>0.28553232140961682</v>
      </c>
      <c r="F10" s="15"/>
      <c r="G10" s="16"/>
      <c r="H10" s="16"/>
      <c r="I10" s="16"/>
      <c r="J10" s="16"/>
    </row>
    <row r="11" spans="1:10" ht="20.25" customHeight="1">
      <c r="A11" s="10" t="s">
        <v>27</v>
      </c>
      <c r="B11" s="11">
        <v>5</v>
      </c>
      <c r="C11" s="12">
        <f t="shared" si="0"/>
        <v>1500</v>
      </c>
      <c r="D11" s="13" t="s">
        <v>28</v>
      </c>
      <c r="E11" s="18">
        <f t="shared" si="1"/>
        <v>1.592187665852882E-2</v>
      </c>
      <c r="F11" s="15"/>
      <c r="G11" s="16"/>
      <c r="H11" s="16"/>
      <c r="I11" s="16"/>
      <c r="J11" s="16"/>
    </row>
    <row r="12" spans="1:10" ht="21.25" customHeight="1">
      <c r="A12" s="19" t="s">
        <v>29</v>
      </c>
      <c r="B12" s="20">
        <v>37</v>
      </c>
      <c r="C12" s="21">
        <f t="shared" si="0"/>
        <v>14800</v>
      </c>
      <c r="D12" s="22" t="s">
        <v>30</v>
      </c>
      <c r="E12" s="23">
        <f t="shared" si="1"/>
        <v>0.15709584969748433</v>
      </c>
      <c r="F12" s="24">
        <f>SUM(E10:E12)</f>
        <v>0.45855004776563002</v>
      </c>
      <c r="G12" s="24">
        <f>(SUM(B10:B12)/$B$13)</f>
        <v>0.15045960328979197</v>
      </c>
      <c r="H12" s="24"/>
      <c r="I12" s="24"/>
      <c r="J12" s="24"/>
    </row>
    <row r="13" spans="1:10" ht="21.25" customHeight="1">
      <c r="A13" s="25" t="s">
        <v>31</v>
      </c>
      <c r="B13" s="26">
        <f>SUM(B3:B12)</f>
        <v>2067</v>
      </c>
      <c r="C13" s="27">
        <f>SUM(C3:C12)</f>
        <v>94210</v>
      </c>
      <c r="D13" s="28"/>
      <c r="E13" s="29">
        <f>C13/C14</f>
        <v>0.93119569837206317</v>
      </c>
      <c r="F13" s="28"/>
      <c r="G13" s="29"/>
      <c r="H13" s="29"/>
      <c r="I13" s="29"/>
      <c r="J13" s="29"/>
    </row>
    <row r="14" spans="1:10" ht="20.25" customHeight="1">
      <c r="A14" s="10" t="s">
        <v>32</v>
      </c>
      <c r="B14" s="11">
        <v>2123</v>
      </c>
      <c r="C14" s="12">
        <v>101171</v>
      </c>
      <c r="D14" s="15"/>
      <c r="E14" s="16"/>
      <c r="F14" s="15"/>
      <c r="G14" s="16"/>
      <c r="H14" s="16"/>
      <c r="I14" s="16"/>
      <c r="J14" s="16"/>
    </row>
    <row r="15" spans="1:10" ht="20.25" customHeight="1">
      <c r="A15" s="10" t="s">
        <v>33</v>
      </c>
      <c r="B15" s="11">
        <f>B14-B13</f>
        <v>56</v>
      </c>
      <c r="C15" s="12">
        <f>C14-C13</f>
        <v>6961</v>
      </c>
      <c r="D15" s="15"/>
      <c r="E15" s="16">
        <f>C15/C14</f>
        <v>6.8804301627936854E-2</v>
      </c>
      <c r="F15" s="15"/>
      <c r="G15" s="16"/>
      <c r="H15" s="16"/>
      <c r="I15" s="16"/>
      <c r="J15" s="16"/>
    </row>
    <row r="16" spans="1:10" ht="20.25" customHeight="1">
      <c r="A16" s="30"/>
      <c r="B16" s="31" t="s">
        <v>34</v>
      </c>
      <c r="C16" s="12"/>
      <c r="D16" s="15"/>
      <c r="E16" s="16"/>
      <c r="F16" s="15"/>
      <c r="G16" s="16"/>
      <c r="H16" s="16"/>
      <c r="I16" s="16"/>
      <c r="J16" s="16"/>
    </row>
    <row r="17" spans="1:10" ht="20.25" customHeight="1">
      <c r="A17" s="30"/>
      <c r="B17" s="32"/>
      <c r="C17" s="12"/>
      <c r="D17" s="15"/>
      <c r="E17" s="16"/>
      <c r="F17" s="15"/>
      <c r="G17" s="16"/>
      <c r="H17" s="16"/>
      <c r="I17" s="16"/>
      <c r="J17" s="16"/>
    </row>
  </sheetData>
  <mergeCells count="1">
    <mergeCell ref="A1:J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30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baseColWidth="10" defaultColWidth="16.33203125" defaultRowHeight="18" customHeight="1" x14ac:dyDescent="0"/>
  <cols>
    <col min="1" max="3" width="17.5" style="33" customWidth="1"/>
    <col min="4" max="4" width="24.1640625" style="33" customWidth="1"/>
    <col min="5" max="10" width="17.5" style="33" customWidth="1"/>
    <col min="11" max="256" width="16.33203125" style="33" customWidth="1"/>
  </cols>
  <sheetData>
    <row r="1" spans="1:10" ht="22.75" customHeight="1">
      <c r="A1" s="2" t="s">
        <v>1</v>
      </c>
      <c r="B1" s="34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/>
      <c r="I1" s="2"/>
      <c r="J1" s="2"/>
    </row>
    <row r="2" spans="1:10" ht="22.75" customHeight="1">
      <c r="A2" s="3" t="s">
        <v>8</v>
      </c>
      <c r="B2" s="35">
        <v>467</v>
      </c>
      <c r="C2" s="36">
        <f t="shared" ref="C2:C24" si="0">A2*B2</f>
        <v>4670</v>
      </c>
      <c r="D2" s="6" t="s">
        <v>35</v>
      </c>
      <c r="E2" s="37">
        <f t="shared" ref="E2:E24" si="1">C2/$C$25</f>
        <v>7.6549220165064375E-3</v>
      </c>
      <c r="F2" s="9"/>
      <c r="G2" s="9"/>
      <c r="H2" s="9"/>
      <c r="I2" s="9"/>
      <c r="J2" s="9"/>
    </row>
    <row r="3" spans="1:10" ht="22.5" customHeight="1">
      <c r="A3" s="10" t="s">
        <v>10</v>
      </c>
      <c r="B3" s="38">
        <v>56</v>
      </c>
      <c r="C3" s="39">
        <f t="shared" si="0"/>
        <v>840</v>
      </c>
      <c r="D3" s="13" t="s">
        <v>36</v>
      </c>
      <c r="E3" s="40">
        <f t="shared" si="1"/>
        <v>1.3769024612131494E-3</v>
      </c>
      <c r="F3" s="16"/>
      <c r="G3" s="16"/>
      <c r="H3" s="16"/>
      <c r="I3" s="16"/>
      <c r="J3" s="16"/>
    </row>
    <row r="4" spans="1:10" ht="22.5" customHeight="1">
      <c r="A4" s="10" t="s">
        <v>13</v>
      </c>
      <c r="B4" s="38">
        <v>96</v>
      </c>
      <c r="C4" s="39">
        <f t="shared" si="0"/>
        <v>1920</v>
      </c>
      <c r="D4" s="13" t="s">
        <v>37</v>
      </c>
      <c r="E4" s="40">
        <f t="shared" si="1"/>
        <v>3.1472056256300557E-3</v>
      </c>
      <c r="F4" s="16"/>
      <c r="G4" s="16"/>
      <c r="H4" s="16"/>
      <c r="I4" s="16"/>
      <c r="J4" s="16"/>
    </row>
    <row r="5" spans="1:10" ht="22.5" customHeight="1">
      <c r="A5" s="10" t="s">
        <v>16</v>
      </c>
      <c r="B5" s="38">
        <v>2565</v>
      </c>
      <c r="C5" s="39">
        <f t="shared" si="0"/>
        <v>64125</v>
      </c>
      <c r="D5" s="13" t="s">
        <v>38</v>
      </c>
      <c r="E5" s="40">
        <f t="shared" si="1"/>
        <v>0.10511175038725382</v>
      </c>
      <c r="F5" s="16"/>
      <c r="G5" s="16"/>
      <c r="H5" s="16"/>
      <c r="I5" s="16"/>
      <c r="J5" s="16"/>
    </row>
    <row r="6" spans="1:10" ht="22.5" customHeight="1">
      <c r="A6" s="41">
        <v>30</v>
      </c>
      <c r="B6" s="38">
        <v>232</v>
      </c>
      <c r="C6" s="39">
        <f t="shared" si="0"/>
        <v>6960</v>
      </c>
      <c r="D6" s="13" t="s">
        <v>39</v>
      </c>
      <c r="E6" s="40">
        <f t="shared" si="1"/>
        <v>1.1408620392908953E-2</v>
      </c>
      <c r="F6" s="16"/>
      <c r="G6" s="16"/>
      <c r="H6" s="16"/>
      <c r="I6" s="16"/>
      <c r="J6" s="16"/>
    </row>
    <row r="7" spans="1:10" ht="22.5" customHeight="1">
      <c r="A7" s="10" t="s">
        <v>19</v>
      </c>
      <c r="B7" s="38">
        <v>811</v>
      </c>
      <c r="C7" s="39">
        <f t="shared" si="0"/>
        <v>28385</v>
      </c>
      <c r="D7" s="13" t="s">
        <v>40</v>
      </c>
      <c r="E7" s="40">
        <f t="shared" si="1"/>
        <v>4.6527829001827677E-2</v>
      </c>
      <c r="F7" s="16"/>
      <c r="G7" s="16"/>
      <c r="H7" s="16"/>
      <c r="I7" s="16"/>
      <c r="J7" s="16"/>
    </row>
    <row r="8" spans="1:10" ht="22.5" customHeight="1">
      <c r="A8" s="10" t="s">
        <v>21</v>
      </c>
      <c r="B8" s="38">
        <v>209</v>
      </c>
      <c r="C8" s="39">
        <f t="shared" si="0"/>
        <v>10450</v>
      </c>
      <c r="D8" s="13" t="s">
        <v>41</v>
      </c>
      <c r="E8" s="40">
        <f t="shared" si="1"/>
        <v>1.7129322285330251E-2</v>
      </c>
      <c r="F8" s="16"/>
      <c r="G8" s="16"/>
      <c r="H8" s="16"/>
      <c r="I8" s="16"/>
      <c r="J8" s="16"/>
    </row>
    <row r="9" spans="1:10" ht="22.5" customHeight="1">
      <c r="A9" s="10" t="s">
        <v>42</v>
      </c>
      <c r="B9" s="38">
        <v>631</v>
      </c>
      <c r="C9" s="39">
        <f t="shared" si="0"/>
        <v>41015</v>
      </c>
      <c r="D9" s="13" t="s">
        <v>43</v>
      </c>
      <c r="E9" s="40">
        <f t="shared" si="1"/>
        <v>6.7230541007925387E-2</v>
      </c>
      <c r="F9" s="16"/>
      <c r="G9" s="16"/>
      <c r="H9" s="16"/>
      <c r="I9" s="42" t="s">
        <v>2</v>
      </c>
      <c r="J9" s="42" t="s">
        <v>12</v>
      </c>
    </row>
    <row r="10" spans="1:10" ht="22.5" customHeight="1">
      <c r="A10" s="10" t="s">
        <v>23</v>
      </c>
      <c r="B10" s="38">
        <v>2052</v>
      </c>
      <c r="C10" s="39">
        <f t="shared" si="0"/>
        <v>153900</v>
      </c>
      <c r="D10" s="13" t="s">
        <v>44</v>
      </c>
      <c r="E10" s="40">
        <f t="shared" si="1"/>
        <v>0.25226820092940916</v>
      </c>
      <c r="F10" s="16">
        <f>SUM(E2:E10)</f>
        <v>0.5118552941080049</v>
      </c>
      <c r="G10" s="16">
        <f>(SUM(B2:B10)/B25)</f>
        <v>0.86061411992263059</v>
      </c>
      <c r="H10" s="43" t="s">
        <v>45</v>
      </c>
      <c r="I10" s="17">
        <f>SUM(B2:B10)</f>
        <v>7119</v>
      </c>
      <c r="J10" s="16">
        <f>F10</f>
        <v>0.5118552941080049</v>
      </c>
    </row>
    <row r="11" spans="1:10" ht="22.5" customHeight="1">
      <c r="A11" s="10" t="s">
        <v>25</v>
      </c>
      <c r="B11" s="38">
        <v>475</v>
      </c>
      <c r="C11" s="39">
        <f t="shared" si="0"/>
        <v>47500</v>
      </c>
      <c r="D11" s="13" t="s">
        <v>46</v>
      </c>
      <c r="E11" s="44">
        <f t="shared" si="1"/>
        <v>7.7860555842410237E-2</v>
      </c>
      <c r="F11" s="16"/>
      <c r="G11" s="16"/>
      <c r="H11" s="43" t="s">
        <v>47</v>
      </c>
      <c r="I11" s="17">
        <f>SUM(B11:B18)</f>
        <v>1129</v>
      </c>
      <c r="J11" s="16">
        <f>F18</f>
        <v>0.2898051846934343</v>
      </c>
    </row>
    <row r="12" spans="1:10" ht="22.5" customHeight="1">
      <c r="A12" s="10" t="s">
        <v>48</v>
      </c>
      <c r="B12" s="38">
        <v>384</v>
      </c>
      <c r="C12" s="39">
        <f t="shared" si="0"/>
        <v>48000</v>
      </c>
      <c r="D12" s="13" t="s">
        <v>49</v>
      </c>
      <c r="E12" s="44">
        <f t="shared" si="1"/>
        <v>7.8680140640751392E-2</v>
      </c>
      <c r="F12" s="16"/>
      <c r="G12" s="16"/>
      <c r="H12" s="43" t="s">
        <v>50</v>
      </c>
      <c r="I12" s="17">
        <f>SUM(B19:B24)</f>
        <v>24</v>
      </c>
      <c r="J12" s="16">
        <f>F24</f>
        <v>0.1983395211985608</v>
      </c>
    </row>
    <row r="13" spans="1:10" ht="22.5" customHeight="1">
      <c r="A13" s="10" t="s">
        <v>51</v>
      </c>
      <c r="B13" s="38">
        <v>77</v>
      </c>
      <c r="C13" s="39">
        <f t="shared" si="0"/>
        <v>15400</v>
      </c>
      <c r="D13" s="13" t="s">
        <v>52</v>
      </c>
      <c r="E13" s="44">
        <f t="shared" si="1"/>
        <v>2.5243211788907739E-2</v>
      </c>
      <c r="F13" s="16"/>
      <c r="G13" s="16"/>
      <c r="H13" s="16"/>
      <c r="I13" s="16"/>
      <c r="J13" s="16"/>
    </row>
    <row r="14" spans="1:10" ht="22.5" customHeight="1">
      <c r="A14" s="10" t="s">
        <v>53</v>
      </c>
      <c r="B14" s="38">
        <v>50</v>
      </c>
      <c r="C14" s="39">
        <f t="shared" si="0"/>
        <v>12500</v>
      </c>
      <c r="D14" s="13" t="s">
        <v>54</v>
      </c>
      <c r="E14" s="44">
        <f t="shared" si="1"/>
        <v>2.048961995852901E-2</v>
      </c>
      <c r="F14" s="16"/>
      <c r="G14" s="16"/>
      <c r="H14" s="16"/>
      <c r="I14" s="16"/>
      <c r="J14" s="16"/>
    </row>
    <row r="15" spans="1:10" ht="22.5" customHeight="1">
      <c r="A15" s="10" t="s">
        <v>55</v>
      </c>
      <c r="B15" s="38">
        <v>100</v>
      </c>
      <c r="C15" s="39">
        <f t="shared" si="0"/>
        <v>35000</v>
      </c>
      <c r="D15" s="13" t="s">
        <v>56</v>
      </c>
      <c r="E15" s="44">
        <f t="shared" si="1"/>
        <v>5.7370935883881223E-2</v>
      </c>
      <c r="F15" s="16"/>
      <c r="G15" s="16"/>
      <c r="H15" s="16"/>
      <c r="I15" s="16"/>
      <c r="J15" s="16"/>
    </row>
    <row r="16" spans="1:10" ht="22.5" customHeight="1">
      <c r="A16" s="10" t="s">
        <v>29</v>
      </c>
      <c r="B16" s="38">
        <v>31</v>
      </c>
      <c r="C16" s="39">
        <f t="shared" si="0"/>
        <v>12400</v>
      </c>
      <c r="D16" s="13" t="s">
        <v>57</v>
      </c>
      <c r="E16" s="44">
        <f t="shared" si="1"/>
        <v>2.0325702998860776E-2</v>
      </c>
      <c r="F16" s="16"/>
      <c r="G16" s="16"/>
      <c r="H16" s="16"/>
      <c r="I16" s="16"/>
      <c r="J16" s="16"/>
    </row>
    <row r="17" spans="1:10" ht="22.5" customHeight="1">
      <c r="A17" s="10" t="s">
        <v>58</v>
      </c>
      <c r="B17" s="38">
        <v>10</v>
      </c>
      <c r="C17" s="39">
        <f t="shared" si="0"/>
        <v>5000</v>
      </c>
      <c r="D17" s="13" t="s">
        <v>59</v>
      </c>
      <c r="E17" s="44">
        <f t="shared" si="1"/>
        <v>8.195847983411603E-3</v>
      </c>
      <c r="F17" s="16"/>
      <c r="G17" s="16"/>
      <c r="H17" s="16"/>
      <c r="I17" s="16"/>
      <c r="J17" s="16"/>
    </row>
    <row r="18" spans="1:10" ht="22.5" customHeight="1">
      <c r="A18" s="10" t="s">
        <v>58</v>
      </c>
      <c r="B18" s="38">
        <v>2</v>
      </c>
      <c r="C18" s="39">
        <f t="shared" si="0"/>
        <v>1000</v>
      </c>
      <c r="D18" s="13" t="s">
        <v>59</v>
      </c>
      <c r="E18" s="44">
        <f t="shared" si="1"/>
        <v>1.6391695966823207E-3</v>
      </c>
      <c r="F18" s="16">
        <f>SUM(E11:E18)</f>
        <v>0.2898051846934343</v>
      </c>
      <c r="G18" s="16">
        <f>(SUM(B11:B18)/B25)</f>
        <v>0.1364845261121857</v>
      </c>
      <c r="H18" s="16"/>
      <c r="I18" s="16"/>
      <c r="J18" s="16"/>
    </row>
    <row r="19" spans="1:10" ht="22.5" customHeight="1">
      <c r="A19" s="10" t="s">
        <v>60</v>
      </c>
      <c r="B19" s="38">
        <v>3</v>
      </c>
      <c r="C19" s="39">
        <f t="shared" si="0"/>
        <v>6000</v>
      </c>
      <c r="D19" s="13" t="s">
        <v>61</v>
      </c>
      <c r="E19" s="45">
        <f t="shared" si="1"/>
        <v>9.835017580093924E-3</v>
      </c>
      <c r="F19" s="16"/>
      <c r="G19" s="16"/>
      <c r="H19" s="16"/>
      <c r="I19" s="16"/>
      <c r="J19" s="16"/>
    </row>
    <row r="20" spans="1:10" ht="22.5" customHeight="1">
      <c r="A20" s="10" t="s">
        <v>62</v>
      </c>
      <c r="B20" s="38">
        <v>4</v>
      </c>
      <c r="C20" s="39">
        <f t="shared" si="0"/>
        <v>10000</v>
      </c>
      <c r="D20" s="13" t="s">
        <v>63</v>
      </c>
      <c r="E20" s="45">
        <f t="shared" si="1"/>
        <v>1.6391695966823206E-2</v>
      </c>
      <c r="F20" s="16"/>
      <c r="G20" s="16"/>
      <c r="H20" s="16"/>
      <c r="I20" s="16"/>
      <c r="J20" s="16"/>
    </row>
    <row r="21" spans="1:10" ht="22.5" customHeight="1">
      <c r="A21" s="10" t="s">
        <v>64</v>
      </c>
      <c r="B21" s="38">
        <v>5</v>
      </c>
      <c r="C21" s="39">
        <f t="shared" si="0"/>
        <v>25000</v>
      </c>
      <c r="D21" s="13" t="s">
        <v>65</v>
      </c>
      <c r="E21" s="45">
        <f t="shared" si="1"/>
        <v>4.097923991705802E-2</v>
      </c>
      <c r="F21" s="16"/>
      <c r="G21" s="16"/>
      <c r="H21" s="16"/>
      <c r="I21" s="16"/>
      <c r="J21" s="16"/>
    </row>
    <row r="22" spans="1:10" ht="22.5" customHeight="1">
      <c r="A22" s="10" t="s">
        <v>64</v>
      </c>
      <c r="B22" s="38">
        <v>5</v>
      </c>
      <c r="C22" s="39">
        <f t="shared" si="0"/>
        <v>25000</v>
      </c>
      <c r="D22" s="13" t="s">
        <v>66</v>
      </c>
      <c r="E22" s="45">
        <f t="shared" si="1"/>
        <v>4.097923991705802E-2</v>
      </c>
      <c r="F22" s="16"/>
      <c r="G22" s="16"/>
      <c r="H22" s="16"/>
      <c r="I22" s="16"/>
      <c r="J22" s="16"/>
    </row>
    <row r="23" spans="1:10" ht="22.5" customHeight="1">
      <c r="A23" s="10" t="s">
        <v>64</v>
      </c>
      <c r="B23" s="38">
        <v>3</v>
      </c>
      <c r="C23" s="39">
        <f t="shared" si="0"/>
        <v>15000</v>
      </c>
      <c r="D23" s="13" t="s">
        <v>67</v>
      </c>
      <c r="E23" s="45">
        <f t="shared" si="1"/>
        <v>2.4587543950234811E-2</v>
      </c>
      <c r="F23" s="16"/>
      <c r="G23" s="16"/>
      <c r="H23" s="16"/>
      <c r="I23" s="16"/>
      <c r="J23" s="16"/>
    </row>
    <row r="24" spans="1:10" ht="22.5" customHeight="1">
      <c r="A24" s="19" t="s">
        <v>68</v>
      </c>
      <c r="B24" s="46">
        <v>4</v>
      </c>
      <c r="C24" s="47">
        <f t="shared" si="0"/>
        <v>40000</v>
      </c>
      <c r="D24" s="22" t="s">
        <v>69</v>
      </c>
      <c r="E24" s="48">
        <f t="shared" si="1"/>
        <v>6.5566783867292824E-2</v>
      </c>
      <c r="F24" s="24">
        <f>SUM(E19:E24)</f>
        <v>0.1983395211985608</v>
      </c>
      <c r="G24" s="24">
        <f>(SUM(B19:B24)/B25)</f>
        <v>2.9013539651837525E-3</v>
      </c>
      <c r="H24" s="24"/>
      <c r="I24" s="24"/>
      <c r="J24" s="24"/>
    </row>
    <row r="25" spans="1:10" ht="22.5" customHeight="1">
      <c r="A25" s="25" t="s">
        <v>70</v>
      </c>
      <c r="B25" s="49">
        <f>SUM(B2:B24)</f>
        <v>8272</v>
      </c>
      <c r="C25" s="50">
        <f>SUM(C2:C24)</f>
        <v>610065</v>
      </c>
      <c r="D25" s="51">
        <f>B25/B26</f>
        <v>0.96771174543752925</v>
      </c>
      <c r="E25" s="29">
        <f>C25/C26</f>
        <v>0.95550933401830307</v>
      </c>
      <c r="F25" s="52" t="s">
        <v>71</v>
      </c>
      <c r="G25" s="29"/>
      <c r="H25" s="29"/>
      <c r="I25" s="29"/>
      <c r="J25" s="29"/>
    </row>
    <row r="26" spans="1:10" ht="22.5" customHeight="1">
      <c r="A26" s="10" t="s">
        <v>72</v>
      </c>
      <c r="B26" s="38">
        <v>8548</v>
      </c>
      <c r="C26" s="39">
        <v>638471</v>
      </c>
      <c r="D26" s="16"/>
      <c r="E26" s="16"/>
      <c r="F26" s="16"/>
      <c r="G26" s="16"/>
      <c r="H26" s="16"/>
      <c r="I26" s="16"/>
      <c r="J26" s="16"/>
    </row>
    <row r="27" spans="1:10" ht="22.5" customHeight="1">
      <c r="A27" s="10" t="s">
        <v>33</v>
      </c>
      <c r="B27" s="38">
        <f>B26-B25</f>
        <v>276</v>
      </c>
      <c r="C27" s="39">
        <f>C26-C25</f>
        <v>28406</v>
      </c>
      <c r="D27" s="53">
        <f>B27/B26</f>
        <v>3.2288254562470753E-2</v>
      </c>
      <c r="E27" s="16">
        <f>C27/C26</f>
        <v>4.4490665981696896E-2</v>
      </c>
      <c r="F27" s="54" t="s">
        <v>71</v>
      </c>
      <c r="G27" s="16"/>
      <c r="H27" s="16"/>
      <c r="I27" s="16"/>
      <c r="J27" s="16"/>
    </row>
    <row r="28" spans="1:10" ht="22.5" customHeight="1">
      <c r="A28" s="10"/>
      <c r="B28" s="38"/>
      <c r="C28" s="55"/>
      <c r="D28" s="15"/>
      <c r="E28" s="16"/>
      <c r="F28" s="16"/>
      <c r="G28" s="56">
        <f>SUM(B21:B24)</f>
        <v>17</v>
      </c>
      <c r="H28" s="39"/>
      <c r="I28" s="16"/>
      <c r="J28" s="39"/>
    </row>
    <row r="29" spans="1:10" ht="22.5" customHeight="1">
      <c r="A29" s="10"/>
      <c r="B29" s="57" t="s">
        <v>73</v>
      </c>
      <c r="C29" s="55"/>
      <c r="D29" s="15"/>
      <c r="E29" s="16"/>
      <c r="F29" s="16"/>
      <c r="G29" s="16"/>
      <c r="H29" s="16"/>
      <c r="I29" s="16"/>
      <c r="J29" s="16"/>
    </row>
    <row r="30" spans="1:10" ht="22.5" customHeight="1">
      <c r="A30" s="10"/>
      <c r="B30" s="38"/>
      <c r="C30" s="55"/>
      <c r="D30" s="15"/>
      <c r="E30" s="16"/>
      <c r="F30" s="16"/>
      <c r="G30" s="16"/>
      <c r="H30" s="16"/>
      <c r="I30" s="16"/>
      <c r="J30" s="16"/>
    </row>
  </sheetData>
  <pageMargins left="1" right="1" top="1" bottom="1" header="0.25" footer="0.25"/>
  <pageSetup orientation="portrait"/>
  <headerFooter>
    <oddFooter>&amp;C&amp;"Helvetica,Regular"&amp;12&amp;K000000&amp;P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38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baseColWidth="10" defaultColWidth="16.33203125" defaultRowHeight="18" customHeight="1" x14ac:dyDescent="0"/>
  <cols>
    <col min="1" max="3" width="16.33203125" style="58" customWidth="1"/>
    <col min="4" max="4" width="20" style="58" customWidth="1"/>
    <col min="5" max="7" width="16.33203125" style="58" customWidth="1"/>
    <col min="8" max="8" width="15" style="58" customWidth="1"/>
    <col min="9" max="9" width="16.5" style="58" customWidth="1"/>
    <col min="10" max="10" width="17.1640625" style="58" customWidth="1"/>
    <col min="11" max="256" width="16.33203125" style="58" customWidth="1"/>
  </cols>
  <sheetData>
    <row r="1" spans="1:10" ht="20.5" customHeight="1">
      <c r="A1" s="2" t="s">
        <v>1</v>
      </c>
      <c r="B1" s="34" t="s">
        <v>2</v>
      </c>
      <c r="C1" s="2" t="s">
        <v>3</v>
      </c>
      <c r="D1" s="2" t="s">
        <v>4</v>
      </c>
      <c r="E1" s="2" t="s">
        <v>5</v>
      </c>
      <c r="F1" s="2" t="s">
        <v>7</v>
      </c>
      <c r="G1" s="2" t="s">
        <v>74</v>
      </c>
      <c r="H1" s="34"/>
      <c r="I1" s="2"/>
      <c r="J1" s="2"/>
    </row>
    <row r="2" spans="1:10" ht="20.5" customHeight="1">
      <c r="A2" s="59">
        <v>10</v>
      </c>
      <c r="B2" s="35">
        <v>398</v>
      </c>
      <c r="C2" s="5">
        <f t="shared" ref="C2:C30" si="0">A2*B2</f>
        <v>3980</v>
      </c>
      <c r="D2" s="6" t="s">
        <v>75</v>
      </c>
      <c r="E2" s="60">
        <f t="shared" ref="E2:E30" si="1">C2/$C$31</f>
        <v>7.88673225732941E-3</v>
      </c>
      <c r="F2" s="9"/>
      <c r="G2" s="9"/>
      <c r="H2" s="61"/>
      <c r="I2" s="9"/>
      <c r="J2" s="9"/>
    </row>
    <row r="3" spans="1:10" ht="20.25" customHeight="1">
      <c r="A3" s="62">
        <v>15</v>
      </c>
      <c r="B3" s="38">
        <v>44</v>
      </c>
      <c r="C3" s="12">
        <f t="shared" si="0"/>
        <v>660</v>
      </c>
      <c r="D3" s="13" t="s">
        <v>76</v>
      </c>
      <c r="E3" s="63">
        <f t="shared" si="1"/>
        <v>1.3078500728234701E-3</v>
      </c>
      <c r="F3" s="16"/>
      <c r="G3" s="16"/>
      <c r="H3" s="56"/>
      <c r="I3" s="16"/>
      <c r="J3" s="16"/>
    </row>
    <row r="4" spans="1:10" ht="20.25" customHeight="1">
      <c r="A4" s="62">
        <v>20</v>
      </c>
      <c r="B4" s="38">
        <v>114</v>
      </c>
      <c r="C4" s="12">
        <f t="shared" si="0"/>
        <v>2280</v>
      </c>
      <c r="D4" s="13" t="s">
        <v>77</v>
      </c>
      <c r="E4" s="63">
        <f t="shared" si="1"/>
        <v>4.5180275242992602E-3</v>
      </c>
      <c r="F4" s="16"/>
      <c r="G4" s="16"/>
      <c r="H4" s="56"/>
      <c r="I4" s="16"/>
      <c r="J4" s="16"/>
    </row>
    <row r="5" spans="1:10" ht="20.25" customHeight="1">
      <c r="A5" s="62">
        <v>25</v>
      </c>
      <c r="B5" s="38">
        <v>2198</v>
      </c>
      <c r="C5" s="12">
        <f t="shared" si="0"/>
        <v>54950</v>
      </c>
      <c r="D5" s="13" t="s">
        <v>78</v>
      </c>
      <c r="E5" s="63">
        <f t="shared" si="1"/>
        <v>0.10888842651765102</v>
      </c>
      <c r="F5" s="16"/>
      <c r="G5" s="16"/>
      <c r="H5" s="56"/>
      <c r="I5" s="16"/>
      <c r="J5" s="16"/>
    </row>
    <row r="6" spans="1:10" ht="20.25" customHeight="1">
      <c r="A6" s="62">
        <v>30</v>
      </c>
      <c r="B6" s="38">
        <v>29</v>
      </c>
      <c r="C6" s="12">
        <f t="shared" si="0"/>
        <v>870</v>
      </c>
      <c r="D6" s="13" t="s">
        <v>79</v>
      </c>
      <c r="E6" s="63">
        <f t="shared" si="1"/>
        <v>1.7239841869036649E-3</v>
      </c>
      <c r="F6" s="16"/>
      <c r="G6" s="16"/>
      <c r="H6" s="56"/>
      <c r="I6" s="16"/>
      <c r="J6" s="16"/>
    </row>
    <row r="7" spans="1:10" ht="20.25" customHeight="1">
      <c r="A7" s="62">
        <v>35</v>
      </c>
      <c r="B7" s="38">
        <v>414</v>
      </c>
      <c r="C7" s="12">
        <f t="shared" si="0"/>
        <v>14490</v>
      </c>
      <c r="D7" s="13" t="s">
        <v>80</v>
      </c>
      <c r="E7" s="63">
        <f t="shared" si="1"/>
        <v>2.8713253871533454E-2</v>
      </c>
      <c r="F7" s="16"/>
      <c r="G7" s="16"/>
      <c r="H7" s="56"/>
      <c r="I7" s="16"/>
      <c r="J7" s="16"/>
    </row>
    <row r="8" spans="1:10" ht="20.25" customHeight="1">
      <c r="A8" s="62">
        <v>50</v>
      </c>
      <c r="B8" s="38">
        <v>354</v>
      </c>
      <c r="C8" s="12">
        <f t="shared" si="0"/>
        <v>17700</v>
      </c>
      <c r="D8" s="13" t="s">
        <v>81</v>
      </c>
      <c r="E8" s="63">
        <f t="shared" si="1"/>
        <v>3.5074161043902152E-2</v>
      </c>
      <c r="F8" s="16"/>
      <c r="G8" s="16"/>
      <c r="H8" s="15"/>
      <c r="I8" s="42" t="s">
        <v>2</v>
      </c>
      <c r="J8" s="42" t="s">
        <v>12</v>
      </c>
    </row>
    <row r="9" spans="1:10" ht="20.25" customHeight="1">
      <c r="A9" s="62">
        <v>60</v>
      </c>
      <c r="B9" s="38">
        <v>249</v>
      </c>
      <c r="C9" s="12">
        <f t="shared" si="0"/>
        <v>14940</v>
      </c>
      <c r="D9" s="13" t="s">
        <v>82</v>
      </c>
      <c r="E9" s="63">
        <f t="shared" si="1"/>
        <v>2.9604969830276728E-2</v>
      </c>
      <c r="F9" s="16"/>
      <c r="G9" s="16"/>
      <c r="H9" s="43" t="s">
        <v>45</v>
      </c>
      <c r="I9" s="17">
        <f>SUM(B2:B12)</f>
        <v>4989</v>
      </c>
      <c r="J9" s="16">
        <f>G12</f>
        <v>0.39442578446234483</v>
      </c>
    </row>
    <row r="10" spans="1:10" ht="20.25" customHeight="1">
      <c r="A10" s="62">
        <v>75</v>
      </c>
      <c r="B10" s="38">
        <v>50</v>
      </c>
      <c r="C10" s="12">
        <f t="shared" si="0"/>
        <v>3750</v>
      </c>
      <c r="D10" s="13" t="s">
        <v>83</v>
      </c>
      <c r="E10" s="63">
        <f t="shared" si="1"/>
        <v>7.4309663228606252E-3</v>
      </c>
      <c r="F10" s="16"/>
      <c r="G10" s="16"/>
      <c r="H10" s="43" t="s">
        <v>84</v>
      </c>
      <c r="I10" s="17">
        <f>SUM(B13:B22)</f>
        <v>1544</v>
      </c>
      <c r="J10" s="16">
        <f>G22</f>
        <v>0.43713897888614767</v>
      </c>
    </row>
    <row r="11" spans="1:10" ht="20.25" customHeight="1">
      <c r="A11" s="62">
        <v>75</v>
      </c>
      <c r="B11" s="38">
        <v>1030</v>
      </c>
      <c r="C11" s="12">
        <f t="shared" si="0"/>
        <v>77250</v>
      </c>
      <c r="D11" s="13" t="s">
        <v>44</v>
      </c>
      <c r="E11" s="63">
        <f t="shared" si="1"/>
        <v>0.15307790625092887</v>
      </c>
      <c r="F11" s="16"/>
      <c r="G11" s="16"/>
      <c r="H11" s="43" t="s">
        <v>85</v>
      </c>
      <c r="I11" s="17">
        <f>SUM(B23:B30)</f>
        <v>25</v>
      </c>
      <c r="J11" s="16">
        <f>G30</f>
        <v>0.1684352366515075</v>
      </c>
    </row>
    <row r="12" spans="1:10" ht="20.25" customHeight="1">
      <c r="A12" s="62">
        <v>75</v>
      </c>
      <c r="B12" s="38">
        <v>109</v>
      </c>
      <c r="C12" s="12">
        <f t="shared" si="0"/>
        <v>8175</v>
      </c>
      <c r="D12" s="13" t="s">
        <v>86</v>
      </c>
      <c r="E12" s="63">
        <f t="shared" si="1"/>
        <v>1.6199506583836162E-2</v>
      </c>
      <c r="F12" s="16">
        <f>SUM(B2:B12)/B31</f>
        <v>0.76075022872827081</v>
      </c>
      <c r="G12" s="16">
        <f>SUM(E2:E12)</f>
        <v>0.39442578446234483</v>
      </c>
      <c r="H12" s="56"/>
      <c r="I12" s="16"/>
      <c r="J12" s="16"/>
    </row>
    <row r="13" spans="1:10" ht="20.25" customHeight="1">
      <c r="A13" s="62">
        <v>100</v>
      </c>
      <c r="B13" s="38">
        <v>80</v>
      </c>
      <c r="C13" s="12">
        <f t="shared" si="0"/>
        <v>8000</v>
      </c>
      <c r="D13" s="13" t="s">
        <v>87</v>
      </c>
      <c r="E13" s="64">
        <f t="shared" si="1"/>
        <v>1.5852728155436001E-2</v>
      </c>
      <c r="F13" s="16"/>
      <c r="G13" s="16"/>
      <c r="H13" s="42" t="s">
        <v>88</v>
      </c>
      <c r="I13" s="42" t="s">
        <v>89</v>
      </c>
      <c r="J13" s="42" t="s">
        <v>12</v>
      </c>
    </row>
    <row r="14" spans="1:10" ht="20.25" customHeight="1">
      <c r="A14" s="62">
        <v>100</v>
      </c>
      <c r="B14" s="38">
        <v>363</v>
      </c>
      <c r="C14" s="12">
        <f t="shared" si="0"/>
        <v>36300</v>
      </c>
      <c r="D14" s="13" t="s">
        <v>90</v>
      </c>
      <c r="E14" s="64">
        <f t="shared" si="1"/>
        <v>7.1931754005290852E-2</v>
      </c>
      <c r="F14" s="16"/>
      <c r="G14" s="16"/>
      <c r="H14" s="42"/>
      <c r="I14" s="42"/>
      <c r="J14" s="42"/>
    </row>
    <row r="15" spans="1:10" ht="20.25" customHeight="1">
      <c r="A15" s="62">
        <v>125</v>
      </c>
      <c r="B15" s="38">
        <v>146</v>
      </c>
      <c r="C15" s="12">
        <f t="shared" si="0"/>
        <v>18250</v>
      </c>
      <c r="D15" s="13" t="s">
        <v>91</v>
      </c>
      <c r="E15" s="64">
        <f t="shared" si="1"/>
        <v>3.6164036104588376E-2</v>
      </c>
      <c r="F15" s="16"/>
      <c r="G15" s="16"/>
      <c r="H15" s="56">
        <f>SUM(B17:B30)</f>
        <v>105</v>
      </c>
      <c r="I15" s="17">
        <f>SUM(C17:C30)</f>
        <v>111800</v>
      </c>
      <c r="J15" s="16">
        <f>I15/C31</f>
        <v>0.22154187597221808</v>
      </c>
    </row>
    <row r="16" spans="1:10" ht="20.25" customHeight="1">
      <c r="A16" s="62">
        <v>150</v>
      </c>
      <c r="B16" s="38">
        <v>875</v>
      </c>
      <c r="C16" s="12">
        <f t="shared" si="0"/>
        <v>131250</v>
      </c>
      <c r="D16" s="13" t="s">
        <v>92</v>
      </c>
      <c r="E16" s="64">
        <f t="shared" si="1"/>
        <v>0.26008382130012186</v>
      </c>
      <c r="F16" s="16"/>
      <c r="G16" s="16"/>
      <c r="H16" s="56"/>
      <c r="I16" s="16"/>
      <c r="J16" s="16"/>
    </row>
    <row r="17" spans="1:10" ht="20.25" customHeight="1">
      <c r="A17" s="62">
        <v>200</v>
      </c>
      <c r="B17" s="38">
        <v>44</v>
      </c>
      <c r="C17" s="12">
        <f t="shared" si="0"/>
        <v>8800</v>
      </c>
      <c r="D17" s="13" t="s">
        <v>93</v>
      </c>
      <c r="E17" s="64">
        <f t="shared" si="1"/>
        <v>1.7438000970979601E-2</v>
      </c>
      <c r="F17" s="16"/>
      <c r="G17" s="16"/>
      <c r="H17" s="56"/>
      <c r="I17" s="16"/>
      <c r="J17" s="16"/>
    </row>
    <row r="18" spans="1:10" ht="20.25" customHeight="1">
      <c r="A18" s="62">
        <v>350</v>
      </c>
      <c r="B18" s="38">
        <v>4</v>
      </c>
      <c r="C18" s="12">
        <f t="shared" si="0"/>
        <v>1400</v>
      </c>
      <c r="D18" s="13" t="s">
        <v>94</v>
      </c>
      <c r="E18" s="64">
        <f t="shared" si="1"/>
        <v>2.7742274272012997E-3</v>
      </c>
      <c r="F18" s="16"/>
      <c r="G18" s="16"/>
      <c r="H18" s="56"/>
      <c r="I18" s="16"/>
      <c r="J18" s="16"/>
    </row>
    <row r="19" spans="1:10" ht="20.25" customHeight="1">
      <c r="A19" s="62">
        <v>400</v>
      </c>
      <c r="B19" s="38">
        <v>2</v>
      </c>
      <c r="C19" s="12">
        <f t="shared" si="0"/>
        <v>800</v>
      </c>
      <c r="D19" s="13" t="s">
        <v>95</v>
      </c>
      <c r="E19" s="64">
        <f t="shared" si="1"/>
        <v>1.5852728155435999E-3</v>
      </c>
      <c r="F19" s="16"/>
      <c r="G19" s="16"/>
      <c r="H19" s="56"/>
      <c r="I19" s="15"/>
      <c r="J19" s="16"/>
    </row>
    <row r="20" spans="1:10" ht="20.25" customHeight="1">
      <c r="A20" s="62">
        <v>500</v>
      </c>
      <c r="B20" s="38">
        <v>12</v>
      </c>
      <c r="C20" s="12">
        <f t="shared" si="0"/>
        <v>6000</v>
      </c>
      <c r="D20" s="13" t="s">
        <v>96</v>
      </c>
      <c r="E20" s="64">
        <f t="shared" si="1"/>
        <v>1.1889546116576999E-2</v>
      </c>
      <c r="F20" s="16"/>
      <c r="G20" s="16"/>
      <c r="H20" s="56"/>
      <c r="I20" s="16"/>
      <c r="J20" s="16"/>
    </row>
    <row r="21" spans="1:10" ht="20.25" customHeight="1">
      <c r="A21" s="62">
        <v>500</v>
      </c>
      <c r="B21" s="38">
        <v>10</v>
      </c>
      <c r="C21" s="12">
        <f t="shared" si="0"/>
        <v>5000</v>
      </c>
      <c r="D21" s="13" t="s">
        <v>97</v>
      </c>
      <c r="E21" s="64">
        <f t="shared" si="1"/>
        <v>9.9079550971474997E-3</v>
      </c>
      <c r="F21" s="16"/>
      <c r="G21" s="16"/>
      <c r="H21" s="56"/>
      <c r="I21" s="16"/>
      <c r="J21" s="16"/>
    </row>
    <row r="22" spans="1:10" ht="20.25" customHeight="1">
      <c r="A22" s="62">
        <v>600</v>
      </c>
      <c r="B22" s="38">
        <v>8</v>
      </c>
      <c r="C22" s="12">
        <f t="shared" si="0"/>
        <v>4800</v>
      </c>
      <c r="D22" s="13" t="s">
        <v>98</v>
      </c>
      <c r="E22" s="64">
        <f t="shared" si="1"/>
        <v>9.5116368932616005E-3</v>
      </c>
      <c r="F22" s="16">
        <f>SUM(B13:B22)/B31</f>
        <v>0.23543763342482465</v>
      </c>
      <c r="G22" s="16">
        <f>SUM(E13:E22)</f>
        <v>0.43713897888614767</v>
      </c>
      <c r="H22" s="56"/>
      <c r="I22" s="16"/>
      <c r="J22" s="16"/>
    </row>
    <row r="23" spans="1:10" ht="20.25" customHeight="1">
      <c r="A23" s="62">
        <v>1000</v>
      </c>
      <c r="B23" s="38">
        <v>5</v>
      </c>
      <c r="C23" s="12">
        <f t="shared" si="0"/>
        <v>5000</v>
      </c>
      <c r="D23" s="13" t="s">
        <v>99</v>
      </c>
      <c r="E23" s="45">
        <f t="shared" si="1"/>
        <v>9.9079550971474997E-3</v>
      </c>
      <c r="F23" s="16"/>
      <c r="G23" s="16"/>
      <c r="H23" s="56"/>
      <c r="I23" s="16"/>
      <c r="J23" s="16"/>
    </row>
    <row r="24" spans="1:10" ht="20.25" customHeight="1">
      <c r="A24" s="62">
        <v>1500</v>
      </c>
      <c r="B24" s="38">
        <v>2</v>
      </c>
      <c r="C24" s="12">
        <f t="shared" si="0"/>
        <v>3000</v>
      </c>
      <c r="D24" s="13" t="s">
        <v>100</v>
      </c>
      <c r="E24" s="45">
        <f t="shared" si="1"/>
        <v>5.9447730582884994E-3</v>
      </c>
      <c r="F24" s="16"/>
      <c r="G24" s="16"/>
      <c r="H24" s="56"/>
      <c r="I24" s="16"/>
      <c r="J24" s="16"/>
    </row>
    <row r="25" spans="1:10" ht="20.25" customHeight="1">
      <c r="A25" s="62">
        <v>2000</v>
      </c>
      <c r="B25" s="38">
        <v>4</v>
      </c>
      <c r="C25" s="12">
        <f t="shared" si="0"/>
        <v>8000</v>
      </c>
      <c r="D25" s="13" t="s">
        <v>101</v>
      </c>
      <c r="E25" s="45">
        <f t="shared" si="1"/>
        <v>1.5852728155436001E-2</v>
      </c>
      <c r="F25" s="16"/>
      <c r="G25" s="16"/>
      <c r="H25" s="56"/>
      <c r="I25" s="16"/>
      <c r="J25" s="16"/>
    </row>
    <row r="26" spans="1:10" ht="20.25" customHeight="1">
      <c r="A26" s="62">
        <v>2500</v>
      </c>
      <c r="B26" s="38">
        <v>6</v>
      </c>
      <c r="C26" s="12">
        <f t="shared" si="0"/>
        <v>15000</v>
      </c>
      <c r="D26" s="13" t="s">
        <v>102</v>
      </c>
      <c r="E26" s="45">
        <f t="shared" si="1"/>
        <v>2.9723865291442501E-2</v>
      </c>
      <c r="F26" s="16"/>
      <c r="G26" s="16"/>
      <c r="H26" s="56"/>
      <c r="I26" s="16"/>
      <c r="J26" s="16"/>
    </row>
    <row r="27" spans="1:10" ht="20.25" customHeight="1">
      <c r="A27" s="62">
        <v>4000</v>
      </c>
      <c r="B27" s="38">
        <v>1</v>
      </c>
      <c r="C27" s="12">
        <f t="shared" si="0"/>
        <v>4000</v>
      </c>
      <c r="D27" s="13" t="s">
        <v>103</v>
      </c>
      <c r="E27" s="45">
        <f t="shared" si="1"/>
        <v>7.9263640777180004E-3</v>
      </c>
      <c r="F27" s="16"/>
      <c r="G27" s="16"/>
      <c r="H27" s="56"/>
      <c r="I27" s="16"/>
      <c r="J27" s="16"/>
    </row>
    <row r="28" spans="1:10" ht="20.25" customHeight="1">
      <c r="A28" s="62">
        <v>5000</v>
      </c>
      <c r="B28" s="38">
        <v>3</v>
      </c>
      <c r="C28" s="12">
        <f t="shared" si="0"/>
        <v>15000</v>
      </c>
      <c r="D28" s="13" t="s">
        <v>104</v>
      </c>
      <c r="E28" s="45">
        <f t="shared" si="1"/>
        <v>2.9723865291442501E-2</v>
      </c>
      <c r="F28" s="16"/>
      <c r="G28" s="16"/>
      <c r="H28" s="56"/>
      <c r="I28" s="16"/>
      <c r="J28" s="16"/>
    </row>
    <row r="29" spans="1:10" ht="20.25" customHeight="1">
      <c r="A29" s="62">
        <v>5000</v>
      </c>
      <c r="B29" s="38">
        <v>1</v>
      </c>
      <c r="C29" s="12">
        <f t="shared" si="0"/>
        <v>5000</v>
      </c>
      <c r="D29" s="13" t="s">
        <v>105</v>
      </c>
      <c r="E29" s="45">
        <f t="shared" si="1"/>
        <v>9.9079550971474997E-3</v>
      </c>
      <c r="F29" s="16"/>
      <c r="G29" s="16"/>
      <c r="H29" s="56"/>
      <c r="I29" s="16"/>
      <c r="J29" s="16"/>
    </row>
    <row r="30" spans="1:10" ht="21.25" customHeight="1">
      <c r="A30" s="65">
        <v>10000</v>
      </c>
      <c r="B30" s="46">
        <v>3</v>
      </c>
      <c r="C30" s="21">
        <f t="shared" si="0"/>
        <v>30000</v>
      </c>
      <c r="D30" s="22" t="s">
        <v>106</v>
      </c>
      <c r="E30" s="48">
        <f t="shared" si="1"/>
        <v>5.9447730582885001E-2</v>
      </c>
      <c r="F30" s="24">
        <f>SUM(B23:B30)/B31</f>
        <v>3.8121378469045441E-3</v>
      </c>
      <c r="G30" s="24">
        <f>SUM(E23:E30)</f>
        <v>0.1684352366515075</v>
      </c>
      <c r="H30" s="66"/>
      <c r="I30" s="24"/>
      <c r="J30" s="24"/>
    </row>
    <row r="31" spans="1:10" ht="21.25" customHeight="1">
      <c r="A31" s="25" t="s">
        <v>70</v>
      </c>
      <c r="B31" s="49">
        <f>SUM(B2:B30)</f>
        <v>6558</v>
      </c>
      <c r="C31" s="27">
        <f>SUM(C2:C30)</f>
        <v>504645</v>
      </c>
      <c r="D31" s="29">
        <f>B31/B32</f>
        <v>0.85613577023498699</v>
      </c>
      <c r="E31" s="29">
        <f>C31/C32</f>
        <v>0.87850823593310978</v>
      </c>
      <c r="F31" s="29"/>
      <c r="G31" s="52" t="s">
        <v>71</v>
      </c>
      <c r="H31" s="67"/>
      <c r="I31" s="28"/>
      <c r="J31" s="28"/>
    </row>
    <row r="32" spans="1:10" ht="20.25" customHeight="1">
      <c r="A32" s="10" t="s">
        <v>107</v>
      </c>
      <c r="B32" s="38">
        <v>7660</v>
      </c>
      <c r="C32" s="12">
        <v>574434</v>
      </c>
      <c r="D32" s="15"/>
      <c r="E32" s="16"/>
      <c r="F32" s="16"/>
      <c r="G32" s="16"/>
      <c r="H32" s="56"/>
      <c r="I32" s="15"/>
      <c r="J32" s="15"/>
    </row>
    <row r="33" spans="1:10" ht="20.25" customHeight="1">
      <c r="A33" s="10" t="s">
        <v>33</v>
      </c>
      <c r="B33" s="38">
        <f>B32-B31</f>
        <v>1102</v>
      </c>
      <c r="C33" s="12">
        <f>C32-C31</f>
        <v>69789</v>
      </c>
      <c r="D33" s="53">
        <f>B33/B32</f>
        <v>0.14386422976501306</v>
      </c>
      <c r="E33" s="16">
        <f>C33/C32</f>
        <v>0.12149176406689019</v>
      </c>
      <c r="F33" s="16"/>
      <c r="G33" s="54" t="s">
        <v>71</v>
      </c>
      <c r="H33" s="68"/>
      <c r="I33" s="15"/>
      <c r="J33" s="15"/>
    </row>
    <row r="34" spans="1:10" ht="20.25" customHeight="1">
      <c r="A34" s="10"/>
      <c r="B34" s="31" t="s">
        <v>108</v>
      </c>
      <c r="C34" s="12"/>
      <c r="D34" s="15"/>
      <c r="E34" s="16"/>
      <c r="F34" s="16"/>
      <c r="G34" s="16"/>
      <c r="H34" s="56"/>
      <c r="I34" s="16"/>
      <c r="J34" s="16"/>
    </row>
    <row r="35" spans="1:10" ht="20.25" customHeight="1">
      <c r="A35" s="10"/>
      <c r="B35" s="31"/>
      <c r="C35" s="12"/>
      <c r="D35" s="15"/>
      <c r="E35" s="16"/>
      <c r="F35" s="16"/>
      <c r="G35" s="16"/>
      <c r="H35" s="56"/>
      <c r="I35" s="16"/>
      <c r="J35" s="16"/>
    </row>
    <row r="36" spans="1:10" ht="20.25" customHeight="1">
      <c r="A36" s="10" t="s">
        <v>109</v>
      </c>
      <c r="B36" s="31" t="s">
        <v>110</v>
      </c>
      <c r="C36" s="12"/>
      <c r="D36" s="15"/>
      <c r="E36" s="16"/>
      <c r="F36" s="16"/>
      <c r="G36" s="16"/>
      <c r="H36" s="56"/>
      <c r="I36" s="16"/>
      <c r="J36" s="16"/>
    </row>
    <row r="37" spans="1:10" ht="32.25" customHeight="1">
      <c r="A37" s="10" t="s">
        <v>111</v>
      </c>
      <c r="B37" s="69">
        <v>574434</v>
      </c>
      <c r="C37" s="70">
        <f>B37/(SUM(B37:B38))</f>
        <v>0.43517727272727275</v>
      </c>
      <c r="D37" s="15"/>
      <c r="E37" s="16"/>
      <c r="F37" s="16"/>
      <c r="G37" s="16"/>
      <c r="H37" s="56"/>
      <c r="I37" s="16"/>
      <c r="J37" s="16"/>
    </row>
    <row r="38" spans="1:10" ht="20.25" customHeight="1">
      <c r="A38" s="10" t="s">
        <v>112</v>
      </c>
      <c r="B38" s="69">
        <v>745566</v>
      </c>
      <c r="C38" s="12"/>
      <c r="D38" s="15"/>
      <c r="E38" s="16"/>
      <c r="F38" s="16"/>
      <c r="G38" s="16"/>
      <c r="H38" s="56"/>
      <c r="I38" s="16"/>
      <c r="J38" s="16"/>
    </row>
  </sheetData>
  <pageMargins left="1" right="1" top="1" bottom="1" header="0.25" footer="0.25"/>
  <pageSetup orientation="portrait"/>
  <headerFooter>
    <oddFooter>&amp;C&amp;"Helvetica,Regular"&amp;12&amp;K000000&amp;P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17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baseColWidth="10" defaultColWidth="16.33203125" defaultRowHeight="18" customHeight="1" x14ac:dyDescent="0"/>
  <cols>
    <col min="1" max="1" width="18.1640625" style="71" customWidth="1"/>
    <col min="2" max="256" width="16.33203125" style="71" customWidth="1"/>
  </cols>
  <sheetData>
    <row r="1" spans="1:5" ht="20.5" customHeight="1">
      <c r="A1" s="2" t="s">
        <v>113</v>
      </c>
      <c r="B1" s="34"/>
      <c r="C1" s="2" t="s">
        <v>114</v>
      </c>
      <c r="D1" s="34"/>
      <c r="E1" s="2" t="s">
        <v>115</v>
      </c>
    </row>
    <row r="2" spans="1:5" ht="20.5" customHeight="1">
      <c r="A2" s="3" t="s">
        <v>116</v>
      </c>
      <c r="B2" s="72" t="s">
        <v>31</v>
      </c>
      <c r="C2" s="73">
        <v>2067</v>
      </c>
      <c r="D2" s="8"/>
      <c r="E2" s="5">
        <v>94210</v>
      </c>
    </row>
    <row r="3" spans="1:5" ht="20.25" customHeight="1">
      <c r="A3" s="10" t="s">
        <v>117</v>
      </c>
      <c r="B3" s="74" t="s">
        <v>32</v>
      </c>
      <c r="C3" s="17">
        <v>2123</v>
      </c>
      <c r="D3" s="15"/>
      <c r="E3" s="12">
        <v>101171</v>
      </c>
    </row>
    <row r="4" spans="1:5" ht="21.25" customHeight="1">
      <c r="A4" s="19" t="s">
        <v>118</v>
      </c>
      <c r="B4" s="75" t="s">
        <v>33</v>
      </c>
      <c r="C4" s="76">
        <v>56</v>
      </c>
      <c r="D4" s="77"/>
      <c r="E4" s="21">
        <v>6961</v>
      </c>
    </row>
    <row r="5" spans="1:5" ht="21.25" customHeight="1">
      <c r="A5" s="25" t="s">
        <v>119</v>
      </c>
      <c r="B5" s="78" t="s">
        <v>70</v>
      </c>
      <c r="C5" s="79">
        <v>8272</v>
      </c>
      <c r="D5" s="28"/>
      <c r="E5" s="80">
        <v>610065</v>
      </c>
    </row>
    <row r="6" spans="1:5" ht="20.25" customHeight="1">
      <c r="A6" s="10" t="s">
        <v>120</v>
      </c>
      <c r="B6" s="74" t="s">
        <v>72</v>
      </c>
      <c r="C6" s="17">
        <v>8548</v>
      </c>
      <c r="D6" s="15"/>
      <c r="E6" s="12">
        <v>638471</v>
      </c>
    </row>
    <row r="7" spans="1:5" ht="21.25" customHeight="1">
      <c r="A7" s="19" t="s">
        <v>121</v>
      </c>
      <c r="B7" s="75" t="s">
        <v>33</v>
      </c>
      <c r="C7" s="76">
        <v>276</v>
      </c>
      <c r="D7" s="77"/>
      <c r="E7" s="21">
        <v>28406</v>
      </c>
    </row>
    <row r="8" spans="1:5" ht="21.25" customHeight="1">
      <c r="A8" s="25" t="s">
        <v>122</v>
      </c>
      <c r="B8" s="78" t="s">
        <v>123</v>
      </c>
      <c r="C8" s="79">
        <v>6558</v>
      </c>
      <c r="D8" s="28"/>
      <c r="E8" s="27">
        <v>504645</v>
      </c>
    </row>
    <row r="9" spans="1:5" ht="20.25" customHeight="1">
      <c r="A9" s="10" t="s">
        <v>124</v>
      </c>
      <c r="B9" s="74" t="s">
        <v>107</v>
      </c>
      <c r="C9" s="17">
        <v>7660</v>
      </c>
      <c r="D9" s="15"/>
      <c r="E9" s="12">
        <v>574434</v>
      </c>
    </row>
    <row r="10" spans="1:5" ht="21.25" customHeight="1">
      <c r="A10" s="19" t="s">
        <v>125</v>
      </c>
      <c r="B10" s="75" t="s">
        <v>33</v>
      </c>
      <c r="C10" s="76">
        <v>1102</v>
      </c>
      <c r="D10" s="77"/>
      <c r="E10" s="21">
        <f>E9-E8</f>
        <v>69789</v>
      </c>
    </row>
    <row r="11" spans="1:5" ht="21.25" customHeight="1">
      <c r="A11" s="81"/>
      <c r="B11" s="82"/>
      <c r="C11" s="79"/>
      <c r="D11" s="28"/>
      <c r="E11" s="28"/>
    </row>
    <row r="12" spans="1:5" ht="20.25" customHeight="1">
      <c r="A12" s="10" t="s">
        <v>126</v>
      </c>
      <c r="B12" s="32"/>
      <c r="C12" s="17"/>
      <c r="D12" s="15"/>
      <c r="E12" s="12">
        <f>E9+E6+E3</f>
        <v>1314076</v>
      </c>
    </row>
    <row r="13" spans="1:5" ht="20.25" customHeight="1">
      <c r="A13" s="10" t="s">
        <v>127</v>
      </c>
      <c r="B13" s="32"/>
      <c r="C13" s="17"/>
      <c r="D13" s="15"/>
      <c r="E13" s="12">
        <f>1320000-E9</f>
        <v>745566</v>
      </c>
    </row>
    <row r="14" spans="1:5" ht="20.25" customHeight="1">
      <c r="A14" s="10" t="s">
        <v>128</v>
      </c>
      <c r="B14" s="32"/>
      <c r="C14" s="17"/>
      <c r="D14" s="15"/>
      <c r="E14" s="12">
        <f>E13+E12</f>
        <v>2059642</v>
      </c>
    </row>
    <row r="15" spans="1:5" ht="20.25" customHeight="1">
      <c r="A15" s="30"/>
      <c r="B15" s="32"/>
      <c r="C15" s="17"/>
      <c r="D15" s="15"/>
      <c r="E15" s="15"/>
    </row>
    <row r="16" spans="1:5" ht="20.25" customHeight="1">
      <c r="A16" s="30"/>
      <c r="B16" s="32"/>
      <c r="C16" s="17"/>
      <c r="D16" s="15"/>
      <c r="E16" s="15"/>
    </row>
    <row r="17" spans="1:5" ht="20.25" customHeight="1">
      <c r="A17" s="30"/>
      <c r="B17" s="32"/>
      <c r="C17" s="17"/>
      <c r="D17" s="15"/>
      <c r="E17" s="15"/>
    </row>
  </sheetData>
  <pageMargins left="1" right="1" top="1" bottom="1" header="0.25" footer="0.25"/>
  <pageSetup orientation="portrait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Prelude Kickstarter - Prelude t</vt:lpstr>
      <vt:lpstr>Axanar Kickstarter</vt:lpstr>
      <vt:lpstr>Axanar Indiegogo</vt:lpstr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 Pedraza</cp:lastModifiedBy>
  <dcterms:modified xsi:type="dcterms:W3CDTF">2016-03-05T09:14:42Z</dcterms:modified>
</cp:coreProperties>
</file>